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0" yWindow="0" windowWidth="19440" windowHeight="15600" activeTab="1"/>
  </bookViews>
  <sheets>
    <sheet name="Kreditrechner  Kauf" sheetId="3" r:id="rId1"/>
    <sheet name="Tabelle1" sheetId="4" r:id="rId2"/>
  </sheets>
  <definedNames>
    <definedName name="Abschlusssaldo">'Kreditrechner  Kauf'!#REF!</definedName>
    <definedName name="Anfangssaldo">'Kreditrechner  Kauf'!#REF!</definedName>
    <definedName name="Beg_Bal" localSheetId="0">'Kreditrechner  Kauf'!$C$118:$C$297</definedName>
    <definedName name="Beg_Bal">#REF!</definedName>
    <definedName name="Darlehensbetrag">'Kreditrechner  Kauf'!#REF!</definedName>
    <definedName name="Data" localSheetId="0">'Kreditrechner  Kauf'!$A$132:$I$311</definedName>
    <definedName name="Data">#REF!</definedName>
    <definedName name="Data2">'Kreditrechner  Kauf'!#REF!</definedName>
    <definedName name="_xlnm.Print_Titles" localSheetId="0">'Kreditrechner  Kauf'!$131:$131</definedName>
    <definedName name="End_Bal" localSheetId="0">'Kreditrechner  Kauf'!$I$118:$I$297</definedName>
    <definedName name="End_Bal">#REF!</definedName>
    <definedName name="Extra_Pay" localSheetId="0">'Kreditrechner  Kauf'!$E$118:$E$297</definedName>
    <definedName name="Extra_Pay">#REF!</definedName>
    <definedName name="Full_Print" localSheetId="0">'Kreditrechner  Kauf'!$A$115:$I$311</definedName>
    <definedName name="Full_Print">#REF!</definedName>
    <definedName name="Geplante_Monatsraten">'Kreditrechner  Kauf'!#REF!</definedName>
    <definedName name="Header_Row" localSheetId="0">ROW('Kreditrechner  Kauf'!$131:$131)</definedName>
    <definedName name="Header_Row">ROW(#REF!)</definedName>
    <definedName name="Int" localSheetId="0">'Kreditrechner  Kauf'!$H$118:$H$297</definedName>
    <definedName name="Int">#REF!</definedName>
    <definedName name="Interest_Rate" localSheetId="0">'Kreditrechner  Kauf'!$D$103</definedName>
    <definedName name="Interest_Rate">#REF!</definedName>
    <definedName name="Interest_Rate2">'Kreditrechner  Kauf'!#REF!</definedName>
    <definedName name="Interrest_Rate2">'Kreditrechner  Kauf'!#REF!</definedName>
    <definedName name="Jährlicher_Zinssatz">'Kreditrechner  Kauf'!#REF!</definedName>
    <definedName name="Last_Row" localSheetId="0">IF('Kreditrechner  Kauf'!Values_Entered,'Kreditrechner  Kauf'!Header_Row+'Kreditrechner  Kauf'!Number_of_Payments,'Kreditrechner  Kauf'!Header_Row)</definedName>
    <definedName name="Last_Row">IF(Values_Entered,Header_Row+Number_of_Payments,Header_Row)</definedName>
    <definedName name="Loan_Amount" localSheetId="0">'Kreditrechner  Kauf'!$D$102</definedName>
    <definedName name="Loan_Amount">#REF!</definedName>
    <definedName name="Loan_Start" localSheetId="0">'Kreditrechner  Kauf'!$D$105</definedName>
    <definedName name="Loan_Start">#REF!</definedName>
    <definedName name="Loan_Years" localSheetId="0">'Kreditrechner  Kauf'!$D$104</definedName>
    <definedName name="Loan_Years">#REF!</definedName>
    <definedName name="Nr.">'Kreditrechner  Kauf'!#REF!</definedName>
    <definedName name="Number_of_Payments" localSheetId="0">MATCH(0.01,'Kreditrechner  Kauf'!End_Bal,-1)+1</definedName>
    <definedName name="Number_of_Payments">MATCH(0.01,End_Bal,-1)+1</definedName>
    <definedName name="Pay_Date" localSheetId="0">'Kreditrechner  Kauf'!$B$118:$B$297</definedName>
    <definedName name="Pay_Date">#REF!</definedName>
    <definedName name="Pay_Num" localSheetId="0">'Kreditrechner  Kauf'!$A$118:$A$297</definedName>
    <definedName name="Pay_Num">#REF!</definedName>
    <definedName name="Payment_Date" localSheetId="0">DATE(YEAR('Kreditrechner  Kauf'!Loan_Start),MONTH('Kreditrechner  Kauf'!Loan_Start)+Payment_Number,DAY('Kreditrechner  Kauf'!Loan_Start))</definedName>
    <definedName name="Payment_Date">DATE(YEAR(Loan_Start),MONTH(Loan_Start)+Payment_Number,DAY(Loan_Start))</definedName>
    <definedName name="Planmäßige_Zahlung">'Kreditrechner  Kauf'!#REF!</definedName>
    <definedName name="Princ" localSheetId="0">'Kreditrechner  Kauf'!$G$118:$G$297</definedName>
    <definedName name="Princ">#REF!</definedName>
    <definedName name="Print_Area_Reset" localSheetId="0">OFFSET('Kreditrechner  Kauf'!Full_Print,0,0,'Kreditrechner  Kauf'!Last_Row)</definedName>
    <definedName name="Print_Area_Reset">OFFSET(Full_Print,0,0,Last_Row)</definedName>
    <definedName name="Sched_Pay" localSheetId="0">'Kreditrechner  Kauf'!$D$118:$D$297</definedName>
    <definedName name="Sched_Pay">#REF!</definedName>
    <definedName name="Scheduldet_Interest_Rate2">'Kreditrechner  Kauf'!#REF!</definedName>
    <definedName name="Scheduled_Extra_Payments" localSheetId="0">'Kreditrechner  Kauf'!$D$106</definedName>
    <definedName name="Scheduled_Extra_Payments">#REF!</definedName>
    <definedName name="Scheduled_Interest_Rate" localSheetId="0">'Kreditrechner  Kauf'!$D$103</definedName>
    <definedName name="Scheduled_Interest_Rate">#REF!</definedName>
    <definedName name="Scheduled_Monthly_Payment" localSheetId="0">'Kreditrechner  Kauf'!$D$109</definedName>
    <definedName name="Scheduled_Monthly_Payment">#REF!</definedName>
    <definedName name="Schuldendienst_gesamt">'Kreditrechner  Kauf'!#REF!</definedName>
    <definedName name="Sonderzahlung">'Kreditrechner  Kauf'!#REF!</definedName>
    <definedName name="Tilgung">'Kreditrechner  Kauf'!#REF!</definedName>
    <definedName name="Total_Interest" localSheetId="0">'Kreditrechner  Kauf'!$D$113</definedName>
    <definedName name="Total_Interest">#REF!</definedName>
    <definedName name="Total_Pay" localSheetId="0">'Kreditrechner  Kauf'!$F$118:$F$297</definedName>
    <definedName name="Total_Pay">#REF!</definedName>
    <definedName name="Total_Payment" localSheetId="0">Scheduled_Payment+Extra_Payment</definedName>
    <definedName name="Total_Payment">Scheduled_Payment+Extra_Payment</definedName>
    <definedName name="Values_Entered" localSheetId="0">IF('Kreditrechner  Kauf'!Loan_Amount*'Kreditrechner  Kauf'!Interest_Rate*'Kreditrechner  Kauf'!Loan_Years*'Kreditrechner  Kauf'!Loan_Start&gt;0,1,0)</definedName>
    <definedName name="Values_Entered">IF(Loan_Amount*Interest_Rate*Loan_Years*Loan_Start&gt;0,1,0)</definedName>
    <definedName name="Zahlung_gesamt">'Kreditrechner  Kauf'!#REF!</definedName>
    <definedName name="Zeitraum">'Kreditrechner  Kauf'!#REF!</definedName>
    <definedName name="Zinsen">'Kreditrechner  Kauf'!#REF!</definedName>
    <definedName name="Zinssatz">'Kreditrechner  Kauf'!#REF!</definedName>
    <definedName name="Zinssatz_jährlich" localSheetId="0">'Kreditrechner  Kauf'!#REF!</definedName>
    <definedName name="Zinssatz_jährlich">'Kreditrechner  Kauf'!#REF!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8" i="3" l="1"/>
  <c r="D107" i="3" l="1"/>
  <c r="C99" i="3"/>
  <c r="D102" i="3" s="1"/>
  <c r="D110" i="3" l="1"/>
  <c r="A118" i="3"/>
  <c r="D109" i="3"/>
  <c r="C81" i="3"/>
  <c r="C86" i="3" s="1"/>
  <c r="C90" i="3" l="1"/>
  <c r="C88" i="3"/>
  <c r="C89" i="3"/>
  <c r="C92" i="3" l="1"/>
  <c r="C118" i="3"/>
  <c r="H118" i="3" s="1"/>
  <c r="B118" i="3" l="1"/>
  <c r="D118" i="3" l="1"/>
  <c r="F118" i="3" s="1"/>
  <c r="A119" i="3"/>
  <c r="D119" i="3" s="1"/>
  <c r="A120" i="3" l="1"/>
  <c r="A121" i="3" s="1"/>
  <c r="D121" i="3" s="1"/>
  <c r="F121" i="3" s="1"/>
  <c r="F119" i="3"/>
  <c r="B119" i="3"/>
  <c r="D120" i="3" l="1"/>
  <c r="F120" i="3" s="1"/>
  <c r="A122" i="3"/>
  <c r="D122" i="3" s="1"/>
  <c r="B120" i="3"/>
  <c r="B121" i="3" s="1"/>
  <c r="B122" i="3" l="1"/>
  <c r="E122" i="3"/>
  <c r="F122" i="3" s="1"/>
  <c r="A123" i="3"/>
  <c r="E123" i="3" s="1"/>
  <c r="D123" i="3" l="1"/>
  <c r="F123" i="3" s="1"/>
  <c r="B123" i="3"/>
  <c r="A124" i="3"/>
  <c r="E124" i="3" s="1"/>
  <c r="B124" i="3" l="1"/>
  <c r="D124" i="3"/>
  <c r="F124" i="3" s="1"/>
  <c r="A125" i="3"/>
  <c r="E125" i="3" s="1"/>
  <c r="B125" i="3" l="1"/>
  <c r="D125" i="3"/>
  <c r="F125" i="3" s="1"/>
  <c r="A126" i="3"/>
  <c r="B126" i="3" l="1"/>
  <c r="A127" i="3"/>
  <c r="E127" i="3" s="1"/>
  <c r="D126" i="3"/>
  <c r="E126" i="3"/>
  <c r="A128" i="3" l="1"/>
  <c r="E128" i="3" s="1"/>
  <c r="D127" i="3"/>
  <c r="F127" i="3" s="1"/>
  <c r="B127" i="3"/>
  <c r="F126" i="3"/>
  <c r="A129" i="3" l="1"/>
  <c r="D129" i="3" s="1"/>
  <c r="B128" i="3"/>
  <c r="D128" i="3"/>
  <c r="F128" i="3" s="1"/>
  <c r="A130" i="3" l="1"/>
  <c r="D130" i="3" s="1"/>
  <c r="B129" i="3"/>
  <c r="E129" i="3"/>
  <c r="F129" i="3" s="1"/>
  <c r="A131" i="3" l="1"/>
  <c r="E130" i="3"/>
  <c r="F130" i="3" s="1"/>
  <c r="B130" i="3"/>
  <c r="B131" i="3" l="1"/>
  <c r="E131" i="3"/>
  <c r="A132" i="3"/>
  <c r="D131" i="3"/>
  <c r="D132" i="3" l="1"/>
  <c r="E132" i="3"/>
  <c r="A133" i="3"/>
  <c r="F131" i="3"/>
  <c r="B132" i="3"/>
  <c r="F132" i="3" l="1"/>
  <c r="D133" i="3"/>
  <c r="A134" i="3"/>
  <c r="E133" i="3"/>
  <c r="B133" i="3"/>
  <c r="F133" i="3" l="1"/>
  <c r="A135" i="3"/>
  <c r="D134" i="3"/>
  <c r="E134" i="3"/>
  <c r="B134" i="3"/>
  <c r="F134" i="3" l="1"/>
  <c r="E135" i="3"/>
  <c r="D135" i="3"/>
  <c r="B135" i="3"/>
  <c r="A136" i="3"/>
  <c r="F135" i="3" l="1"/>
  <c r="D136" i="3"/>
  <c r="B136" i="3"/>
  <c r="E136" i="3"/>
  <c r="A137" i="3"/>
  <c r="F136" i="3" l="1"/>
  <c r="E137" i="3"/>
  <c r="A138" i="3"/>
  <c r="D137" i="3"/>
  <c r="B137" i="3"/>
  <c r="F137" i="3" l="1"/>
  <c r="A139" i="3"/>
  <c r="B138" i="3"/>
  <c r="E138" i="3"/>
  <c r="D138" i="3"/>
  <c r="F138" i="3" l="1"/>
  <c r="E139" i="3"/>
  <c r="B139" i="3"/>
  <c r="D139" i="3"/>
  <c r="A140" i="3"/>
  <c r="F139" i="3" l="1"/>
  <c r="A141" i="3"/>
  <c r="B140" i="3"/>
  <c r="D140" i="3"/>
  <c r="E140" i="3"/>
  <c r="F140" i="3" l="1"/>
  <c r="A142" i="3"/>
  <c r="D141" i="3"/>
  <c r="E141" i="3"/>
  <c r="B141" i="3"/>
  <c r="F141" i="3" l="1"/>
  <c r="B142" i="3"/>
  <c r="E142" i="3"/>
  <c r="D142" i="3"/>
  <c r="A143" i="3"/>
  <c r="F142" i="3" l="1"/>
  <c r="A144" i="3"/>
  <c r="E143" i="3"/>
  <c r="B143" i="3"/>
  <c r="D143" i="3"/>
  <c r="A145" i="3" l="1"/>
  <c r="E144" i="3"/>
  <c r="B144" i="3"/>
  <c r="D144" i="3"/>
  <c r="F143" i="3"/>
  <c r="D145" i="3" l="1"/>
  <c r="B145" i="3"/>
  <c r="E145" i="3"/>
  <c r="A146" i="3"/>
  <c r="F144" i="3"/>
  <c r="F145" i="3" l="1"/>
  <c r="A147" i="3"/>
  <c r="D146" i="3"/>
  <c r="B146" i="3"/>
  <c r="E146" i="3"/>
  <c r="F146" i="3" l="1"/>
  <c r="B147" i="3"/>
  <c r="A148" i="3"/>
  <c r="E147" i="3"/>
  <c r="D147" i="3"/>
  <c r="F147" i="3" l="1"/>
  <c r="A149" i="3"/>
  <c r="D148" i="3"/>
  <c r="E148" i="3"/>
  <c r="B148" i="3"/>
  <c r="F148" i="3" l="1"/>
  <c r="A150" i="3"/>
  <c r="E149" i="3"/>
  <c r="D149" i="3"/>
  <c r="B149" i="3"/>
  <c r="F149" i="3" l="1"/>
  <c r="A151" i="3"/>
  <c r="B150" i="3"/>
  <c r="D150" i="3"/>
  <c r="E150" i="3"/>
  <c r="F150" i="3" l="1"/>
  <c r="E151" i="3"/>
  <c r="D151" i="3"/>
  <c r="A152" i="3"/>
  <c r="B151" i="3"/>
  <c r="F151" i="3" l="1"/>
  <c r="E152" i="3"/>
  <c r="D152" i="3"/>
  <c r="A153" i="3"/>
  <c r="B152" i="3"/>
  <c r="F152" i="3" l="1"/>
  <c r="E153" i="3"/>
  <c r="B153" i="3"/>
  <c r="D153" i="3"/>
  <c r="A154" i="3"/>
  <c r="F153" i="3" l="1"/>
  <c r="A155" i="3"/>
  <c r="E154" i="3"/>
  <c r="B154" i="3"/>
  <c r="D154" i="3"/>
  <c r="E155" i="3" l="1"/>
  <c r="D155" i="3"/>
  <c r="A156" i="3"/>
  <c r="B155" i="3"/>
  <c r="F154" i="3"/>
  <c r="F155" i="3" l="1"/>
  <c r="D156" i="3"/>
  <c r="B156" i="3"/>
  <c r="E156" i="3"/>
  <c r="A157" i="3"/>
  <c r="F156" i="3" l="1"/>
  <c r="A158" i="3"/>
  <c r="B157" i="3"/>
  <c r="E157" i="3"/>
  <c r="D157" i="3"/>
  <c r="A159" i="3" l="1"/>
  <c r="B158" i="3"/>
  <c r="E158" i="3"/>
  <c r="D158" i="3"/>
  <c r="F157" i="3"/>
  <c r="E159" i="3" l="1"/>
  <c r="B159" i="3"/>
  <c r="D159" i="3"/>
  <c r="A160" i="3"/>
  <c r="F158" i="3"/>
  <c r="F159" i="3" l="1"/>
  <c r="A161" i="3"/>
  <c r="E160" i="3"/>
  <c r="D160" i="3"/>
  <c r="B160" i="3"/>
  <c r="F160" i="3" l="1"/>
  <c r="B161" i="3"/>
  <c r="A162" i="3"/>
  <c r="E161" i="3"/>
  <c r="D161" i="3"/>
  <c r="E162" i="3" l="1"/>
  <c r="D162" i="3"/>
  <c r="B162" i="3"/>
  <c r="A163" i="3"/>
  <c r="F161" i="3"/>
  <c r="F162" i="3" l="1"/>
  <c r="E163" i="3"/>
  <c r="B163" i="3"/>
  <c r="A164" i="3"/>
  <c r="D163" i="3"/>
  <c r="A165" i="3" l="1"/>
  <c r="B164" i="3"/>
  <c r="D164" i="3"/>
  <c r="E164" i="3"/>
  <c r="F163" i="3"/>
  <c r="F164" i="3" l="1"/>
  <c r="E165" i="3"/>
  <c r="B165" i="3"/>
  <c r="A166" i="3"/>
  <c r="D165" i="3"/>
  <c r="D166" i="3" l="1"/>
  <c r="A167" i="3"/>
  <c r="E166" i="3"/>
  <c r="B166" i="3"/>
  <c r="F165" i="3"/>
  <c r="E167" i="3" l="1"/>
  <c r="B167" i="3"/>
  <c r="D167" i="3"/>
  <c r="F167" i="3" s="1"/>
  <c r="A168" i="3"/>
  <c r="F166" i="3"/>
  <c r="A169" i="3" l="1"/>
  <c r="E168" i="3"/>
  <c r="D168" i="3"/>
  <c r="F168" i="3" s="1"/>
  <c r="B168" i="3"/>
  <c r="A170" i="3" l="1"/>
  <c r="E169" i="3"/>
  <c r="B169" i="3"/>
  <c r="D169" i="3"/>
  <c r="E170" i="3" l="1"/>
  <c r="D170" i="3"/>
  <c r="B170" i="3"/>
  <c r="A171" i="3"/>
  <c r="F169" i="3"/>
  <c r="F170" i="3" l="1"/>
  <c r="E171" i="3"/>
  <c r="A172" i="3"/>
  <c r="D171" i="3"/>
  <c r="F171" i="3" s="1"/>
  <c r="B171" i="3"/>
  <c r="A173" i="3" l="1"/>
  <c r="B172" i="3"/>
  <c r="D172" i="3"/>
  <c r="E172" i="3"/>
  <c r="F172" i="3" l="1"/>
  <c r="D173" i="3"/>
  <c r="A174" i="3"/>
  <c r="E173" i="3"/>
  <c r="B173" i="3"/>
  <c r="B174" i="3" l="1"/>
  <c r="D174" i="3"/>
  <c r="E174" i="3"/>
  <c r="A175" i="3"/>
  <c r="F173" i="3"/>
  <c r="F174" i="3" l="1"/>
  <c r="D175" i="3"/>
  <c r="B175" i="3"/>
  <c r="A176" i="3"/>
  <c r="E175" i="3"/>
  <c r="F175" i="3" l="1"/>
  <c r="A177" i="3"/>
  <c r="B176" i="3"/>
  <c r="E176" i="3"/>
  <c r="D176" i="3"/>
  <c r="A178" i="3" l="1"/>
  <c r="E177" i="3"/>
  <c r="B177" i="3"/>
  <c r="D177" i="3"/>
  <c r="F176" i="3"/>
  <c r="D178" i="3" l="1"/>
  <c r="B178" i="3"/>
  <c r="E178" i="3"/>
  <c r="F178" i="3" s="1"/>
  <c r="A179" i="3"/>
  <c r="F177" i="3"/>
  <c r="A180" i="3" l="1"/>
  <c r="D179" i="3"/>
  <c r="B179" i="3"/>
  <c r="E179" i="3"/>
  <c r="F179" i="3" l="1"/>
  <c r="B180" i="3"/>
  <c r="A181" i="3"/>
  <c r="D180" i="3"/>
  <c r="E180" i="3"/>
  <c r="F180" i="3" l="1"/>
  <c r="A182" i="3"/>
  <c r="E181" i="3"/>
  <c r="B181" i="3"/>
  <c r="D181" i="3"/>
  <c r="F181" i="3" l="1"/>
  <c r="A183" i="3"/>
  <c r="B182" i="3"/>
  <c r="D182" i="3"/>
  <c r="E182" i="3"/>
  <c r="F182" i="3" l="1"/>
  <c r="A184" i="3"/>
  <c r="E183" i="3"/>
  <c r="D183" i="3"/>
  <c r="F183" i="3" s="1"/>
  <c r="B183" i="3"/>
  <c r="A185" i="3" l="1"/>
  <c r="E184" i="3"/>
  <c r="D184" i="3"/>
  <c r="F184" i="3" s="1"/>
  <c r="B184" i="3"/>
  <c r="A186" i="3" l="1"/>
  <c r="E185" i="3"/>
  <c r="D185" i="3"/>
  <c r="F185" i="3" s="1"/>
  <c r="B185" i="3"/>
  <c r="E186" i="3" l="1"/>
  <c r="B186" i="3"/>
  <c r="D186" i="3"/>
  <c r="F186" i="3" s="1"/>
  <c r="A187" i="3"/>
  <c r="E187" i="3" l="1"/>
  <c r="D187" i="3"/>
  <c r="F187" i="3" s="1"/>
  <c r="A188" i="3"/>
  <c r="B187" i="3"/>
  <c r="D188" i="3" l="1"/>
  <c r="B188" i="3"/>
  <c r="E188" i="3"/>
  <c r="A189" i="3"/>
  <c r="F188" i="3" l="1"/>
  <c r="D189" i="3"/>
  <c r="E189" i="3"/>
  <c r="B189" i="3"/>
  <c r="A190" i="3"/>
  <c r="F189" i="3" l="1"/>
  <c r="B190" i="3"/>
  <c r="E190" i="3"/>
  <c r="D190" i="3"/>
  <c r="A191" i="3"/>
  <c r="F190" i="3" l="1"/>
  <c r="A192" i="3"/>
  <c r="D191" i="3"/>
  <c r="B191" i="3"/>
  <c r="E191" i="3"/>
  <c r="F191" i="3" l="1"/>
  <c r="A193" i="3"/>
  <c r="B192" i="3"/>
  <c r="E192" i="3"/>
  <c r="D192" i="3"/>
  <c r="B193" i="3" l="1"/>
  <c r="D193" i="3"/>
  <c r="E193" i="3"/>
  <c r="A194" i="3"/>
  <c r="F192" i="3"/>
  <c r="F193" i="3" l="1"/>
  <c r="B194" i="3"/>
  <c r="D194" i="3"/>
  <c r="E194" i="3"/>
  <c r="A195" i="3"/>
  <c r="F194" i="3" l="1"/>
  <c r="A196" i="3"/>
  <c r="B195" i="3"/>
  <c r="E195" i="3"/>
  <c r="D195" i="3"/>
  <c r="F195" i="3" l="1"/>
  <c r="A197" i="3"/>
  <c r="D196" i="3"/>
  <c r="B196" i="3"/>
  <c r="E196" i="3"/>
  <c r="F196" i="3" l="1"/>
  <c r="A198" i="3"/>
  <c r="B197" i="3"/>
  <c r="E197" i="3"/>
  <c r="D197" i="3"/>
  <c r="F197" i="3" l="1"/>
  <c r="A199" i="3"/>
  <c r="B198" i="3"/>
  <c r="D198" i="3"/>
  <c r="E198" i="3"/>
  <c r="F198" i="3" l="1"/>
  <c r="A200" i="3"/>
  <c r="B199" i="3"/>
  <c r="D199" i="3"/>
  <c r="E199" i="3"/>
  <c r="F199" i="3" l="1"/>
  <c r="A201" i="3"/>
  <c r="B200" i="3"/>
  <c r="D200" i="3"/>
  <c r="E200" i="3"/>
  <c r="F200" i="3" l="1"/>
  <c r="A202" i="3"/>
  <c r="B201" i="3"/>
  <c r="E201" i="3"/>
  <c r="D201" i="3"/>
  <c r="F201" i="3" l="1"/>
  <c r="A203" i="3"/>
  <c r="E202" i="3"/>
  <c r="B202" i="3"/>
  <c r="D202" i="3"/>
  <c r="F202" i="3" l="1"/>
  <c r="A204" i="3"/>
  <c r="E203" i="3"/>
  <c r="B203" i="3"/>
  <c r="D203" i="3"/>
  <c r="F203" i="3" l="1"/>
  <c r="A205" i="3"/>
  <c r="D204" i="3"/>
  <c r="B204" i="3"/>
  <c r="E204" i="3"/>
  <c r="F204" i="3" l="1"/>
  <c r="A206" i="3"/>
  <c r="B205" i="3"/>
  <c r="D205" i="3"/>
  <c r="E205" i="3"/>
  <c r="F205" i="3" l="1"/>
  <c r="A207" i="3"/>
  <c r="B206" i="3"/>
  <c r="E206" i="3"/>
  <c r="D206" i="3"/>
  <c r="F206" i="3" l="1"/>
  <c r="A208" i="3"/>
  <c r="D207" i="3"/>
  <c r="B207" i="3"/>
  <c r="E207" i="3"/>
  <c r="F207" i="3" l="1"/>
  <c r="A209" i="3"/>
  <c r="B208" i="3"/>
  <c r="E208" i="3"/>
  <c r="D208" i="3"/>
  <c r="F208" i="3" l="1"/>
  <c r="A210" i="3"/>
  <c r="D209" i="3"/>
  <c r="B209" i="3"/>
  <c r="E209" i="3"/>
  <c r="F209" i="3" l="1"/>
  <c r="A211" i="3"/>
  <c r="D210" i="3"/>
  <c r="B210" i="3"/>
  <c r="E210" i="3"/>
  <c r="F210" i="3" l="1"/>
  <c r="A212" i="3"/>
  <c r="E211" i="3"/>
  <c r="D211" i="3"/>
  <c r="B211" i="3"/>
  <c r="F211" i="3" l="1"/>
  <c r="A213" i="3"/>
  <c r="D212" i="3"/>
  <c r="E212" i="3"/>
  <c r="F212" i="3" s="1"/>
  <c r="B212" i="3"/>
  <c r="A214" i="3" l="1"/>
  <c r="E213" i="3"/>
  <c r="D213" i="3"/>
  <c r="F213" i="3" s="1"/>
  <c r="B213" i="3"/>
  <c r="A215" i="3" l="1"/>
  <c r="B214" i="3"/>
  <c r="E214" i="3"/>
  <c r="D214" i="3"/>
  <c r="E215" i="3" l="1"/>
  <c r="D215" i="3"/>
  <c r="F215" i="3" s="1"/>
  <c r="A216" i="3"/>
  <c r="B215" i="3"/>
  <c r="F214" i="3"/>
  <c r="E216" i="3" l="1"/>
  <c r="D216" i="3"/>
  <c r="F216" i="3" s="1"/>
  <c r="B216" i="3"/>
  <c r="A217" i="3"/>
  <c r="A218" i="3" l="1"/>
  <c r="B217" i="3"/>
  <c r="E217" i="3"/>
  <c r="D217" i="3"/>
  <c r="A219" i="3" l="1"/>
  <c r="B218" i="3"/>
  <c r="E218" i="3"/>
  <c r="D218" i="3"/>
  <c r="F217" i="3"/>
  <c r="E219" i="3" l="1"/>
  <c r="B219" i="3"/>
  <c r="A220" i="3"/>
  <c r="D219" i="3"/>
  <c r="F219" i="3" s="1"/>
  <c r="F218" i="3"/>
  <c r="A221" i="3" l="1"/>
  <c r="D220" i="3"/>
  <c r="E220" i="3"/>
  <c r="B220" i="3"/>
  <c r="F220" i="3" l="1"/>
  <c r="B221" i="3"/>
  <c r="E221" i="3"/>
  <c r="A222" i="3"/>
  <c r="D221" i="3"/>
  <c r="F221" i="3" l="1"/>
  <c r="A223" i="3"/>
  <c r="B222" i="3"/>
  <c r="E222" i="3"/>
  <c r="D222" i="3"/>
  <c r="F222" i="3" l="1"/>
  <c r="A224" i="3"/>
  <c r="D223" i="3"/>
  <c r="E223" i="3"/>
  <c r="F223" i="3" s="1"/>
  <c r="B223" i="3"/>
  <c r="A225" i="3" l="1"/>
  <c r="E224" i="3"/>
  <c r="D224" i="3"/>
  <c r="F224" i="3" s="1"/>
  <c r="B224" i="3"/>
  <c r="A226" i="3" l="1"/>
  <c r="E225" i="3"/>
  <c r="D225" i="3"/>
  <c r="F225" i="3" s="1"/>
  <c r="B225" i="3"/>
  <c r="E226" i="3" l="1"/>
  <c r="D226" i="3"/>
  <c r="F226" i="3" s="1"/>
  <c r="B226" i="3"/>
  <c r="A227" i="3"/>
  <c r="E227" i="3" l="1"/>
  <c r="D227" i="3"/>
  <c r="F227" i="3" s="1"/>
  <c r="B227" i="3"/>
  <c r="A228" i="3"/>
  <c r="E228" i="3" l="1"/>
  <c r="D228" i="3"/>
  <c r="B228" i="3"/>
  <c r="A229" i="3"/>
  <c r="F228" i="3" l="1"/>
  <c r="D229" i="3"/>
  <c r="E229" i="3"/>
  <c r="B229" i="3"/>
  <c r="A230" i="3"/>
  <c r="F229" i="3" l="1"/>
  <c r="E230" i="3"/>
  <c r="B230" i="3"/>
  <c r="D230" i="3"/>
  <c r="A231" i="3"/>
  <c r="B231" i="3" l="1"/>
  <c r="D231" i="3"/>
  <c r="E231" i="3"/>
  <c r="F231" i="3" s="1"/>
  <c r="A232" i="3"/>
  <c r="F230" i="3"/>
  <c r="A233" i="3" l="1"/>
  <c r="D232" i="3"/>
  <c r="E232" i="3"/>
  <c r="B232" i="3"/>
  <c r="F232" i="3" l="1"/>
  <c r="B233" i="3"/>
  <c r="A234" i="3"/>
  <c r="D233" i="3"/>
  <c r="E233" i="3"/>
  <c r="E234" i="3" l="1"/>
  <c r="D234" i="3"/>
  <c r="A235" i="3"/>
  <c r="B234" i="3"/>
  <c r="F233" i="3"/>
  <c r="F234" i="3" l="1"/>
  <c r="A236" i="3"/>
  <c r="E235" i="3"/>
  <c r="D235" i="3"/>
  <c r="B235" i="3"/>
  <c r="F235" i="3" l="1"/>
  <c r="B236" i="3"/>
  <c r="D236" i="3"/>
  <c r="A237" i="3"/>
  <c r="E236" i="3"/>
  <c r="F236" i="3" l="1"/>
  <c r="A238" i="3"/>
  <c r="D237" i="3"/>
  <c r="E237" i="3"/>
  <c r="B237" i="3"/>
  <c r="F237" i="3" l="1"/>
  <c r="B238" i="3"/>
  <c r="D238" i="3"/>
  <c r="E238" i="3"/>
  <c r="A239" i="3"/>
  <c r="F238" i="3" l="1"/>
  <c r="A240" i="3"/>
  <c r="B239" i="3"/>
  <c r="D239" i="3"/>
  <c r="E239" i="3"/>
  <c r="F239" i="3" l="1"/>
  <c r="A241" i="3"/>
  <c r="D240" i="3"/>
  <c r="E240" i="3"/>
  <c r="B240" i="3"/>
  <c r="F240" i="3" l="1"/>
  <c r="E241" i="3"/>
  <c r="A242" i="3"/>
  <c r="D241" i="3"/>
  <c r="B241" i="3"/>
  <c r="E242" i="3" l="1"/>
  <c r="D242" i="3"/>
  <c r="F242" i="3" s="1"/>
  <c r="B242" i="3"/>
  <c r="A243" i="3"/>
  <c r="F241" i="3"/>
  <c r="A244" i="3" l="1"/>
  <c r="D243" i="3"/>
  <c r="B243" i="3"/>
  <c r="E243" i="3"/>
  <c r="F243" i="3" l="1"/>
  <c r="B244" i="3"/>
  <c r="D244" i="3"/>
  <c r="A245" i="3"/>
  <c r="E244" i="3"/>
  <c r="F244" i="3" l="1"/>
  <c r="A246" i="3"/>
  <c r="D245" i="3"/>
  <c r="B245" i="3"/>
  <c r="E245" i="3"/>
  <c r="F245" i="3" l="1"/>
  <c r="A247" i="3"/>
  <c r="E246" i="3"/>
  <c r="B246" i="3"/>
  <c r="D246" i="3"/>
  <c r="F246" i="3" l="1"/>
  <c r="A248" i="3"/>
  <c r="B247" i="3"/>
  <c r="D247" i="3"/>
  <c r="E247" i="3"/>
  <c r="F247" i="3" l="1"/>
  <c r="A249" i="3"/>
  <c r="E248" i="3"/>
  <c r="D248" i="3"/>
  <c r="B248" i="3"/>
  <c r="F248" i="3" l="1"/>
  <c r="A250" i="3"/>
  <c r="D249" i="3"/>
  <c r="E249" i="3"/>
  <c r="B249" i="3"/>
  <c r="F249" i="3" l="1"/>
  <c r="A251" i="3"/>
  <c r="D250" i="3"/>
  <c r="B250" i="3"/>
  <c r="E250" i="3"/>
  <c r="F250" i="3" l="1"/>
  <c r="D251" i="3"/>
  <c r="E251" i="3"/>
  <c r="B251" i="3"/>
  <c r="A252" i="3"/>
  <c r="F251" i="3" l="1"/>
  <c r="A253" i="3"/>
  <c r="E252" i="3"/>
  <c r="B252" i="3"/>
  <c r="D252" i="3"/>
  <c r="A254" i="3" l="1"/>
  <c r="B253" i="3"/>
  <c r="D253" i="3"/>
  <c r="E253" i="3"/>
  <c r="F252" i="3"/>
  <c r="F253" i="3" l="1"/>
  <c r="E254" i="3"/>
  <c r="B254" i="3"/>
  <c r="A255" i="3"/>
  <c r="D254" i="3"/>
  <c r="F254" i="3" l="1"/>
  <c r="A256" i="3"/>
  <c r="B255" i="3"/>
  <c r="E255" i="3"/>
  <c r="D255" i="3"/>
  <c r="F255" i="3" l="1"/>
  <c r="A257" i="3"/>
  <c r="D256" i="3"/>
  <c r="E256" i="3"/>
  <c r="F256" i="3" s="1"/>
  <c r="B256" i="3"/>
  <c r="A258" i="3" l="1"/>
  <c r="E257" i="3"/>
  <c r="D257" i="3"/>
  <c r="B257" i="3"/>
  <c r="F257" i="3" l="1"/>
  <c r="A259" i="3"/>
  <c r="E258" i="3"/>
  <c r="D258" i="3"/>
  <c r="B258" i="3"/>
  <c r="E259" i="3" l="1"/>
  <c r="D259" i="3"/>
  <c r="B259" i="3"/>
  <c r="A260" i="3"/>
  <c r="F258" i="3"/>
  <c r="F259" i="3" l="1"/>
  <c r="A261" i="3"/>
  <c r="E260" i="3"/>
  <c r="D260" i="3"/>
  <c r="F260" i="3" s="1"/>
  <c r="B260" i="3"/>
  <c r="B261" i="3" l="1"/>
  <c r="E261" i="3"/>
  <c r="A262" i="3"/>
  <c r="D261" i="3"/>
  <c r="F261" i="3" l="1"/>
  <c r="A263" i="3"/>
  <c r="E262" i="3"/>
  <c r="D262" i="3"/>
  <c r="B262" i="3"/>
  <c r="F262" i="3" l="1"/>
  <c r="A264" i="3"/>
  <c r="B263" i="3"/>
  <c r="E263" i="3"/>
  <c r="D263" i="3"/>
  <c r="A265" i="3" l="1"/>
  <c r="E264" i="3"/>
  <c r="D264" i="3"/>
  <c r="F264" i="3" s="1"/>
  <c r="B264" i="3"/>
  <c r="F263" i="3"/>
  <c r="E265" i="3" l="1"/>
  <c r="D265" i="3"/>
  <c r="F265" i="3" s="1"/>
  <c r="A266" i="3"/>
  <c r="B265" i="3"/>
  <c r="B266" i="3" l="1"/>
  <c r="E266" i="3"/>
  <c r="D266" i="3"/>
  <c r="F266" i="3" s="1"/>
  <c r="A267" i="3"/>
  <c r="E267" i="3" l="1"/>
  <c r="D267" i="3"/>
  <c r="F267" i="3" s="1"/>
  <c r="B267" i="3"/>
  <c r="A268" i="3"/>
  <c r="A269" i="3" l="1"/>
  <c r="E268" i="3"/>
  <c r="B268" i="3"/>
  <c r="D268" i="3"/>
  <c r="A270" i="3" l="1"/>
  <c r="B269" i="3"/>
  <c r="E269" i="3"/>
  <c r="D269" i="3"/>
  <c r="F268" i="3"/>
  <c r="E270" i="3" l="1"/>
  <c r="B270" i="3"/>
  <c r="D270" i="3"/>
  <c r="F270" i="3" s="1"/>
  <c r="A271" i="3"/>
  <c r="F269" i="3"/>
  <c r="A272" i="3" l="1"/>
  <c r="B271" i="3"/>
  <c r="E271" i="3"/>
  <c r="D271" i="3"/>
  <c r="F271" i="3" l="1"/>
  <c r="D272" i="3"/>
  <c r="A273" i="3"/>
  <c r="E272" i="3"/>
  <c r="B272" i="3"/>
  <c r="F272" i="3" l="1"/>
  <c r="A274" i="3"/>
  <c r="D273" i="3"/>
  <c r="E273" i="3"/>
  <c r="B273" i="3"/>
  <c r="F273" i="3" l="1"/>
  <c r="A275" i="3"/>
  <c r="D274" i="3"/>
  <c r="E274" i="3"/>
  <c r="B274" i="3"/>
  <c r="F274" i="3" l="1"/>
  <c r="A276" i="3"/>
  <c r="E275" i="3"/>
  <c r="D275" i="3"/>
  <c r="B275" i="3"/>
  <c r="F275" i="3" l="1"/>
  <c r="B276" i="3"/>
  <c r="E276" i="3"/>
  <c r="D276" i="3"/>
  <c r="A277" i="3"/>
  <c r="F276" i="3" l="1"/>
  <c r="A278" i="3"/>
  <c r="D277" i="3"/>
  <c r="B277" i="3"/>
  <c r="E277" i="3"/>
  <c r="F277" i="3" l="1"/>
  <c r="A279" i="3"/>
  <c r="B278" i="3"/>
  <c r="E278" i="3"/>
  <c r="D278" i="3"/>
  <c r="B279" i="3" l="1"/>
  <c r="D279" i="3"/>
  <c r="E279" i="3"/>
  <c r="A280" i="3"/>
  <c r="F278" i="3"/>
  <c r="F279" i="3" l="1"/>
  <c r="B280" i="3"/>
  <c r="E280" i="3"/>
  <c r="D280" i="3"/>
  <c r="A281" i="3"/>
  <c r="A282" i="3" l="1"/>
  <c r="D281" i="3"/>
  <c r="E281" i="3"/>
  <c r="F281" i="3" s="1"/>
  <c r="B281" i="3"/>
  <c r="F280" i="3"/>
  <c r="A283" i="3" l="1"/>
  <c r="B282" i="3"/>
  <c r="D282" i="3"/>
  <c r="E282" i="3"/>
  <c r="F282" i="3" l="1"/>
  <c r="D283" i="3"/>
  <c r="B283" i="3"/>
  <c r="A284" i="3"/>
  <c r="E283" i="3"/>
  <c r="F283" i="3" l="1"/>
  <c r="A285" i="3"/>
  <c r="B284" i="3"/>
  <c r="D284" i="3"/>
  <c r="E284" i="3"/>
  <c r="F284" i="3" l="1"/>
  <c r="A286" i="3"/>
  <c r="E285" i="3"/>
  <c r="B285" i="3"/>
  <c r="D285" i="3"/>
  <c r="F285" i="3" l="1"/>
  <c r="D286" i="3"/>
  <c r="A287" i="3"/>
  <c r="B286" i="3"/>
  <c r="E286" i="3"/>
  <c r="F286" i="3" l="1"/>
  <c r="D287" i="3"/>
  <c r="A288" i="3"/>
  <c r="B287" i="3"/>
  <c r="E287" i="3"/>
  <c r="F287" i="3" l="1"/>
  <c r="E288" i="3"/>
  <c r="A289" i="3"/>
  <c r="D288" i="3"/>
  <c r="F288" i="3" s="1"/>
  <c r="B288" i="3"/>
  <c r="B289" i="3" l="1"/>
  <c r="A290" i="3"/>
  <c r="D289" i="3"/>
  <c r="E289" i="3"/>
  <c r="F289" i="3" l="1"/>
  <c r="B290" i="3"/>
  <c r="D290" i="3"/>
  <c r="E290" i="3"/>
  <c r="A291" i="3"/>
  <c r="F290" i="3" l="1"/>
  <c r="B291" i="3"/>
  <c r="A292" i="3"/>
  <c r="E291" i="3"/>
  <c r="D291" i="3"/>
  <c r="D292" i="3" l="1"/>
  <c r="B292" i="3"/>
  <c r="A293" i="3"/>
  <c r="E292" i="3"/>
  <c r="F291" i="3"/>
  <c r="F292" i="3" l="1"/>
  <c r="A294" i="3"/>
  <c r="B293" i="3"/>
  <c r="E293" i="3"/>
  <c r="D293" i="3"/>
  <c r="F293" i="3" l="1"/>
  <c r="D294" i="3"/>
  <c r="A295" i="3"/>
  <c r="E294" i="3"/>
  <c r="F294" i="3" s="1"/>
  <c r="B294" i="3"/>
  <c r="E295" i="3" l="1"/>
  <c r="B295" i="3"/>
  <c r="A296" i="3"/>
  <c r="D295" i="3"/>
  <c r="F295" i="3" l="1"/>
  <c r="B296" i="3"/>
  <c r="D296" i="3"/>
  <c r="A297" i="3"/>
  <c r="E296" i="3"/>
  <c r="F296" i="3" l="1"/>
  <c r="E297" i="3"/>
  <c r="D297" i="3"/>
  <c r="B297" i="3"/>
  <c r="F297" i="3" l="1"/>
  <c r="G118" i="3"/>
  <c r="I118" i="3" s="1"/>
  <c r="C119" i="3" s="1"/>
  <c r="H119" i="3" l="1"/>
  <c r="G119" i="3" l="1"/>
  <c r="I119" i="3" s="1"/>
  <c r="C120" i="3" s="1"/>
  <c r="H120" i="3" l="1"/>
  <c r="G120" i="3" l="1"/>
  <c r="I120" i="3" s="1"/>
  <c r="C121" i="3" s="1"/>
  <c r="H121" i="3" l="1"/>
  <c r="G121" i="3" l="1"/>
  <c r="I121" i="3" s="1"/>
  <c r="C122" i="3" s="1"/>
  <c r="H122" i="3" l="1"/>
  <c r="G122" i="3" l="1"/>
  <c r="I122" i="3" s="1"/>
  <c r="C123" i="3" s="1"/>
  <c r="H123" i="3" l="1"/>
  <c r="G123" i="3" l="1"/>
  <c r="I123" i="3" s="1"/>
  <c r="C124" i="3" s="1"/>
  <c r="H124" i="3" l="1"/>
  <c r="G124" i="3" s="1"/>
  <c r="I124" i="3" s="1"/>
  <c r="C125" i="3" s="1"/>
  <c r="H125" i="3" l="1"/>
  <c r="G125" i="3" s="1"/>
  <c r="I125" i="3" s="1"/>
  <c r="C126" i="3" s="1"/>
  <c r="H126" i="3" l="1"/>
  <c r="G126" i="3" s="1"/>
  <c r="I126" i="3" s="1"/>
  <c r="C127" i="3" s="1"/>
  <c r="H127" i="3" l="1"/>
  <c r="G127" i="3" s="1"/>
  <c r="I127" i="3" s="1"/>
  <c r="C128" i="3" s="1"/>
  <c r="H128" i="3" l="1"/>
  <c r="G128" i="3" s="1"/>
  <c r="I128" i="3" s="1"/>
  <c r="C129" i="3" s="1"/>
  <c r="H129" i="3" l="1"/>
  <c r="G129" i="3" s="1"/>
  <c r="I129" i="3" s="1"/>
  <c r="C130" i="3" s="1"/>
  <c r="H130" i="3" l="1"/>
  <c r="G130" i="3" s="1"/>
  <c r="I130" i="3" s="1"/>
  <c r="C131" i="3" s="1"/>
  <c r="H131" i="3" l="1"/>
  <c r="G131" i="3" s="1"/>
  <c r="I131" i="3" s="1"/>
  <c r="C132" i="3" s="1"/>
  <c r="H132" i="3" l="1"/>
  <c r="G132" i="3" s="1"/>
  <c r="I132" i="3" s="1"/>
  <c r="C133" i="3" s="1"/>
  <c r="H133" i="3" l="1"/>
  <c r="G133" i="3" s="1"/>
  <c r="I133" i="3" s="1"/>
  <c r="C134" i="3" s="1"/>
  <c r="H134" i="3" l="1"/>
  <c r="G134" i="3" s="1"/>
  <c r="I134" i="3" s="1"/>
  <c r="C135" i="3" s="1"/>
  <c r="H135" i="3" l="1"/>
  <c r="G135" i="3" s="1"/>
  <c r="I135" i="3" s="1"/>
  <c r="C136" i="3" s="1"/>
  <c r="H136" i="3" l="1"/>
  <c r="G136" i="3" s="1"/>
  <c r="I136" i="3" s="1"/>
  <c r="C137" i="3" s="1"/>
  <c r="H137" i="3" l="1"/>
  <c r="G137" i="3" s="1"/>
  <c r="I137" i="3" s="1"/>
  <c r="C138" i="3" s="1"/>
  <c r="H138" i="3" l="1"/>
  <c r="G138" i="3" s="1"/>
  <c r="I138" i="3" s="1"/>
  <c r="C139" i="3" s="1"/>
  <c r="H139" i="3" l="1"/>
  <c r="G139" i="3" s="1"/>
  <c r="I139" i="3" s="1"/>
  <c r="C140" i="3" s="1"/>
  <c r="H140" i="3" l="1"/>
  <c r="G140" i="3" s="1"/>
  <c r="I140" i="3" s="1"/>
  <c r="C141" i="3" s="1"/>
  <c r="H141" i="3" l="1"/>
  <c r="G141" i="3" s="1"/>
  <c r="I141" i="3" s="1"/>
  <c r="C142" i="3" s="1"/>
  <c r="H142" i="3" l="1"/>
  <c r="G142" i="3" s="1"/>
  <c r="I142" i="3" s="1"/>
  <c r="C143" i="3" s="1"/>
  <c r="H143" i="3" l="1"/>
  <c r="G143" i="3" s="1"/>
  <c r="I143" i="3" s="1"/>
  <c r="C144" i="3" s="1"/>
  <c r="H144" i="3" l="1"/>
  <c r="G144" i="3" s="1"/>
  <c r="I144" i="3" s="1"/>
  <c r="C145" i="3" s="1"/>
  <c r="H145" i="3" l="1"/>
  <c r="G145" i="3" s="1"/>
  <c r="I145" i="3" s="1"/>
  <c r="C146" i="3" s="1"/>
  <c r="H146" i="3" l="1"/>
  <c r="G146" i="3" s="1"/>
  <c r="I146" i="3" s="1"/>
  <c r="C147" i="3" s="1"/>
  <c r="H147" i="3" l="1"/>
  <c r="G147" i="3" s="1"/>
  <c r="I147" i="3" s="1"/>
  <c r="C148" i="3" s="1"/>
  <c r="H148" i="3" l="1"/>
  <c r="G148" i="3" s="1"/>
  <c r="I148" i="3" s="1"/>
  <c r="C149" i="3" s="1"/>
  <c r="H149" i="3" l="1"/>
  <c r="G149" i="3" s="1"/>
  <c r="I149" i="3" s="1"/>
  <c r="C150" i="3" s="1"/>
  <c r="H150" i="3" l="1"/>
  <c r="G150" i="3" s="1"/>
  <c r="I150" i="3" s="1"/>
  <c r="C151" i="3" s="1"/>
  <c r="H151" i="3" l="1"/>
  <c r="G151" i="3" s="1"/>
  <c r="I151" i="3" s="1"/>
  <c r="C152" i="3" s="1"/>
  <c r="H152" i="3" l="1"/>
  <c r="G152" i="3" s="1"/>
  <c r="I152" i="3" s="1"/>
  <c r="C153" i="3" s="1"/>
  <c r="H153" i="3" l="1"/>
  <c r="G153" i="3" s="1"/>
  <c r="I153" i="3" s="1"/>
  <c r="C154" i="3" s="1"/>
  <c r="H154" i="3" l="1"/>
  <c r="G154" i="3" s="1"/>
  <c r="I154" i="3" s="1"/>
  <c r="C155" i="3" s="1"/>
  <c r="H155" i="3" l="1"/>
  <c r="G155" i="3" s="1"/>
  <c r="I155" i="3" s="1"/>
  <c r="C156" i="3" s="1"/>
  <c r="H156" i="3" l="1"/>
  <c r="G156" i="3" s="1"/>
  <c r="I156" i="3" s="1"/>
  <c r="C157" i="3" s="1"/>
  <c r="H157" i="3" l="1"/>
  <c r="G157" i="3" s="1"/>
  <c r="I157" i="3" s="1"/>
  <c r="C158" i="3" s="1"/>
  <c r="H158" i="3" l="1"/>
  <c r="G158" i="3" s="1"/>
  <c r="I158" i="3" s="1"/>
  <c r="C159" i="3" s="1"/>
  <c r="H159" i="3" l="1"/>
  <c r="G159" i="3" s="1"/>
  <c r="I159" i="3" s="1"/>
  <c r="C160" i="3" s="1"/>
  <c r="H160" i="3" l="1"/>
  <c r="G160" i="3" s="1"/>
  <c r="I160" i="3" s="1"/>
  <c r="C161" i="3" s="1"/>
  <c r="H161" i="3" l="1"/>
  <c r="G161" i="3" s="1"/>
  <c r="I161" i="3" s="1"/>
  <c r="C162" i="3" s="1"/>
  <c r="H162" i="3" l="1"/>
  <c r="G162" i="3" s="1"/>
  <c r="I162" i="3" s="1"/>
  <c r="C163" i="3" s="1"/>
  <c r="H163" i="3" l="1"/>
  <c r="G163" i="3" s="1"/>
  <c r="I163" i="3" s="1"/>
  <c r="C164" i="3" s="1"/>
  <c r="H164" i="3" l="1"/>
  <c r="G164" i="3" s="1"/>
  <c r="I164" i="3" s="1"/>
  <c r="C165" i="3" s="1"/>
  <c r="H165" i="3" l="1"/>
  <c r="G165" i="3" s="1"/>
  <c r="I165" i="3" s="1"/>
  <c r="C166" i="3" s="1"/>
  <c r="H166" i="3" l="1"/>
  <c r="G166" i="3" s="1"/>
  <c r="I166" i="3" s="1"/>
  <c r="C167" i="3" s="1"/>
  <c r="H167" i="3" l="1"/>
  <c r="G167" i="3" s="1"/>
  <c r="I167" i="3" s="1"/>
  <c r="C168" i="3" s="1"/>
  <c r="H168" i="3" l="1"/>
  <c r="G168" i="3" s="1"/>
  <c r="I168" i="3" s="1"/>
  <c r="C169" i="3" s="1"/>
  <c r="H169" i="3" l="1"/>
  <c r="G169" i="3" s="1"/>
  <c r="I169" i="3" s="1"/>
  <c r="C170" i="3" s="1"/>
  <c r="H170" i="3" l="1"/>
  <c r="G170" i="3" s="1"/>
  <c r="I170" i="3" s="1"/>
  <c r="C171" i="3" s="1"/>
  <c r="H171" i="3" l="1"/>
  <c r="G171" i="3" s="1"/>
  <c r="I171" i="3" s="1"/>
  <c r="C172" i="3" s="1"/>
  <c r="H172" i="3" l="1"/>
  <c r="G172" i="3" s="1"/>
  <c r="I172" i="3" s="1"/>
  <c r="C173" i="3" s="1"/>
  <c r="H173" i="3" l="1"/>
  <c r="G173" i="3" s="1"/>
  <c r="I173" i="3" s="1"/>
  <c r="C174" i="3" s="1"/>
  <c r="H174" i="3" l="1"/>
  <c r="G174" i="3" s="1"/>
  <c r="I174" i="3" s="1"/>
  <c r="C175" i="3" s="1"/>
  <c r="H175" i="3" l="1"/>
  <c r="G175" i="3" s="1"/>
  <c r="I175" i="3" s="1"/>
  <c r="C176" i="3" s="1"/>
  <c r="H176" i="3" l="1"/>
  <c r="G176" i="3" s="1"/>
  <c r="I176" i="3" s="1"/>
  <c r="C177" i="3" s="1"/>
  <c r="H177" i="3" l="1"/>
  <c r="G177" i="3" s="1"/>
  <c r="I177" i="3" s="1"/>
  <c r="C178" i="3" s="1"/>
  <c r="H178" i="3" l="1"/>
  <c r="G178" i="3" s="1"/>
  <c r="I178" i="3" s="1"/>
  <c r="C179" i="3" s="1"/>
  <c r="H179" i="3" l="1"/>
  <c r="G179" i="3" s="1"/>
  <c r="I179" i="3" s="1"/>
  <c r="C180" i="3" s="1"/>
  <c r="H180" i="3" l="1"/>
  <c r="G180" i="3" s="1"/>
  <c r="I180" i="3" s="1"/>
  <c r="C181" i="3" s="1"/>
  <c r="H181" i="3" l="1"/>
  <c r="G181" i="3" s="1"/>
  <c r="I181" i="3" s="1"/>
  <c r="C182" i="3" s="1"/>
  <c r="H182" i="3" l="1"/>
  <c r="G182" i="3" s="1"/>
  <c r="I182" i="3" s="1"/>
  <c r="C183" i="3" s="1"/>
  <c r="H183" i="3" l="1"/>
  <c r="G183" i="3" s="1"/>
  <c r="I183" i="3" s="1"/>
  <c r="C184" i="3" s="1"/>
  <c r="H184" i="3" l="1"/>
  <c r="G184" i="3" s="1"/>
  <c r="I184" i="3" s="1"/>
  <c r="C185" i="3" s="1"/>
  <c r="H185" i="3" l="1"/>
  <c r="G185" i="3" s="1"/>
  <c r="I185" i="3" s="1"/>
  <c r="C186" i="3" s="1"/>
  <c r="H186" i="3" l="1"/>
  <c r="G186" i="3" s="1"/>
  <c r="I186" i="3" s="1"/>
  <c r="C187" i="3" s="1"/>
  <c r="H187" i="3" l="1"/>
  <c r="G187" i="3" s="1"/>
  <c r="I187" i="3" s="1"/>
  <c r="C188" i="3" s="1"/>
  <c r="H188" i="3" l="1"/>
  <c r="G188" i="3" s="1"/>
  <c r="I188" i="3" s="1"/>
  <c r="C189" i="3" s="1"/>
  <c r="H189" i="3" l="1"/>
  <c r="G189" i="3" s="1"/>
  <c r="I189" i="3" s="1"/>
  <c r="C190" i="3" s="1"/>
  <c r="H190" i="3" l="1"/>
  <c r="G190" i="3" s="1"/>
  <c r="I190" i="3" s="1"/>
  <c r="C191" i="3" s="1"/>
  <c r="H191" i="3" l="1"/>
  <c r="G191" i="3" s="1"/>
  <c r="I191" i="3" s="1"/>
  <c r="C192" i="3" s="1"/>
  <c r="H192" i="3" l="1"/>
  <c r="G192" i="3" s="1"/>
  <c r="I192" i="3" s="1"/>
  <c r="C193" i="3" s="1"/>
  <c r="H193" i="3" l="1"/>
  <c r="G193" i="3" s="1"/>
  <c r="I193" i="3" s="1"/>
  <c r="C194" i="3" s="1"/>
  <c r="H194" i="3" l="1"/>
  <c r="G194" i="3" s="1"/>
  <c r="I194" i="3" s="1"/>
  <c r="C195" i="3" s="1"/>
  <c r="H195" i="3" l="1"/>
  <c r="G195" i="3" s="1"/>
  <c r="I195" i="3" s="1"/>
  <c r="C196" i="3" s="1"/>
  <c r="H196" i="3" l="1"/>
  <c r="G196" i="3" s="1"/>
  <c r="I196" i="3" s="1"/>
  <c r="C197" i="3" s="1"/>
  <c r="H197" i="3" l="1"/>
  <c r="G197" i="3" s="1"/>
  <c r="I197" i="3" s="1"/>
  <c r="C198" i="3" s="1"/>
  <c r="H198" i="3" l="1"/>
  <c r="G198" i="3" s="1"/>
  <c r="I198" i="3" s="1"/>
  <c r="C199" i="3" s="1"/>
  <c r="H199" i="3" l="1"/>
  <c r="G199" i="3" s="1"/>
  <c r="I199" i="3" s="1"/>
  <c r="C200" i="3" s="1"/>
  <c r="H200" i="3" l="1"/>
  <c r="G200" i="3" s="1"/>
  <c r="I200" i="3" s="1"/>
  <c r="C201" i="3" s="1"/>
  <c r="H201" i="3" l="1"/>
  <c r="G201" i="3" s="1"/>
  <c r="I201" i="3" s="1"/>
  <c r="C202" i="3" s="1"/>
  <c r="H202" i="3" l="1"/>
  <c r="G202" i="3" s="1"/>
  <c r="I202" i="3" s="1"/>
  <c r="C203" i="3" s="1"/>
  <c r="H203" i="3" l="1"/>
  <c r="G203" i="3" s="1"/>
  <c r="I203" i="3" s="1"/>
  <c r="C204" i="3" s="1"/>
  <c r="H204" i="3" l="1"/>
  <c r="G204" i="3" s="1"/>
  <c r="I204" i="3" s="1"/>
  <c r="C205" i="3" s="1"/>
  <c r="H205" i="3" l="1"/>
  <c r="G205" i="3" s="1"/>
  <c r="I205" i="3" s="1"/>
  <c r="C206" i="3" s="1"/>
  <c r="H206" i="3" l="1"/>
  <c r="G206" i="3" s="1"/>
  <c r="I206" i="3" s="1"/>
  <c r="C207" i="3" s="1"/>
  <c r="H207" i="3" l="1"/>
  <c r="G207" i="3" s="1"/>
  <c r="I207" i="3" s="1"/>
  <c r="C208" i="3" s="1"/>
  <c r="H208" i="3" l="1"/>
  <c r="G208" i="3" s="1"/>
  <c r="I208" i="3" s="1"/>
  <c r="C209" i="3" s="1"/>
  <c r="H209" i="3" l="1"/>
  <c r="G209" i="3" s="1"/>
  <c r="I209" i="3" s="1"/>
  <c r="C210" i="3" s="1"/>
  <c r="H210" i="3" l="1"/>
  <c r="G210" i="3" s="1"/>
  <c r="I210" i="3" s="1"/>
  <c r="C211" i="3" s="1"/>
  <c r="H211" i="3" l="1"/>
  <c r="G211" i="3" s="1"/>
  <c r="I211" i="3" s="1"/>
  <c r="C212" i="3" s="1"/>
  <c r="H212" i="3" l="1"/>
  <c r="G212" i="3" s="1"/>
  <c r="I212" i="3" s="1"/>
  <c r="C213" i="3" s="1"/>
  <c r="H213" i="3" l="1"/>
  <c r="G213" i="3" s="1"/>
  <c r="I213" i="3" s="1"/>
  <c r="C214" i="3" s="1"/>
  <c r="H214" i="3" l="1"/>
  <c r="G214" i="3" s="1"/>
  <c r="I214" i="3" s="1"/>
  <c r="C215" i="3" s="1"/>
  <c r="H215" i="3" l="1"/>
  <c r="G215" i="3" s="1"/>
  <c r="I215" i="3" s="1"/>
  <c r="C216" i="3" s="1"/>
  <c r="H216" i="3" l="1"/>
  <c r="G216" i="3" s="1"/>
  <c r="I216" i="3" s="1"/>
  <c r="C217" i="3" s="1"/>
  <c r="H217" i="3" l="1"/>
  <c r="G217" i="3" s="1"/>
  <c r="I217" i="3" s="1"/>
  <c r="C218" i="3" s="1"/>
  <c r="H218" i="3" l="1"/>
  <c r="G218" i="3" s="1"/>
  <c r="I218" i="3" s="1"/>
  <c r="C219" i="3" s="1"/>
  <c r="H219" i="3" l="1"/>
  <c r="G219" i="3" s="1"/>
  <c r="I219" i="3" s="1"/>
  <c r="C220" i="3" s="1"/>
  <c r="H220" i="3" l="1"/>
  <c r="G220" i="3" s="1"/>
  <c r="I220" i="3" s="1"/>
  <c r="C221" i="3" s="1"/>
  <c r="H221" i="3" l="1"/>
  <c r="G221" i="3" s="1"/>
  <c r="I221" i="3" s="1"/>
  <c r="C222" i="3" s="1"/>
  <c r="H222" i="3" l="1"/>
  <c r="G222" i="3" s="1"/>
  <c r="I222" i="3" s="1"/>
  <c r="C223" i="3" s="1"/>
  <c r="H223" i="3" l="1"/>
  <c r="G223" i="3" s="1"/>
  <c r="I223" i="3" s="1"/>
  <c r="C224" i="3" s="1"/>
  <c r="H224" i="3" l="1"/>
  <c r="G224" i="3" s="1"/>
  <c r="I224" i="3" s="1"/>
  <c r="C225" i="3" s="1"/>
  <c r="H225" i="3" l="1"/>
  <c r="G225" i="3" s="1"/>
  <c r="I225" i="3" s="1"/>
  <c r="C226" i="3" s="1"/>
  <c r="H226" i="3" l="1"/>
  <c r="G226" i="3" s="1"/>
  <c r="I226" i="3" s="1"/>
  <c r="C227" i="3" s="1"/>
  <c r="H227" i="3" l="1"/>
  <c r="G227" i="3" s="1"/>
  <c r="I227" i="3" s="1"/>
  <c r="C228" i="3" s="1"/>
  <c r="H228" i="3" l="1"/>
  <c r="G228" i="3" s="1"/>
  <c r="I228" i="3" s="1"/>
  <c r="C229" i="3" s="1"/>
  <c r="H229" i="3" l="1"/>
  <c r="G229" i="3" s="1"/>
  <c r="I229" i="3" s="1"/>
  <c r="C230" i="3" s="1"/>
  <c r="H230" i="3" l="1"/>
  <c r="G230" i="3" s="1"/>
  <c r="I230" i="3" s="1"/>
  <c r="C231" i="3" s="1"/>
  <c r="H231" i="3" l="1"/>
  <c r="G231" i="3" s="1"/>
  <c r="I231" i="3" s="1"/>
  <c r="C232" i="3" s="1"/>
  <c r="H232" i="3" l="1"/>
  <c r="G232" i="3" s="1"/>
  <c r="I232" i="3" s="1"/>
  <c r="C233" i="3" s="1"/>
  <c r="H233" i="3" l="1"/>
  <c r="G233" i="3" s="1"/>
  <c r="I233" i="3" s="1"/>
  <c r="C234" i="3" s="1"/>
  <c r="H234" i="3" l="1"/>
  <c r="G234" i="3" s="1"/>
  <c r="I234" i="3" s="1"/>
  <c r="C235" i="3" s="1"/>
  <c r="H235" i="3" l="1"/>
  <c r="G235" i="3" s="1"/>
  <c r="I235" i="3" s="1"/>
  <c r="C236" i="3" s="1"/>
  <c r="H236" i="3" l="1"/>
  <c r="G236" i="3" s="1"/>
  <c r="I236" i="3" s="1"/>
  <c r="C237" i="3" s="1"/>
  <c r="H237" i="3" l="1"/>
  <c r="G237" i="3" s="1"/>
  <c r="I237" i="3" s="1"/>
  <c r="C238" i="3" s="1"/>
  <c r="H238" i="3" l="1"/>
  <c r="G238" i="3" s="1"/>
  <c r="I238" i="3" s="1"/>
  <c r="C239" i="3" s="1"/>
  <c r="H239" i="3" l="1"/>
  <c r="G239" i="3" s="1"/>
  <c r="I239" i="3" s="1"/>
  <c r="C240" i="3" s="1"/>
  <c r="H240" i="3" l="1"/>
  <c r="G240" i="3" s="1"/>
  <c r="I240" i="3" s="1"/>
  <c r="C241" i="3" s="1"/>
  <c r="H241" i="3" l="1"/>
  <c r="G241" i="3" s="1"/>
  <c r="I241" i="3" s="1"/>
  <c r="C242" i="3" s="1"/>
  <c r="H242" i="3" l="1"/>
  <c r="G242" i="3" s="1"/>
  <c r="I242" i="3" s="1"/>
  <c r="C243" i="3" s="1"/>
  <c r="H243" i="3" l="1"/>
  <c r="G243" i="3" s="1"/>
  <c r="I243" i="3" s="1"/>
  <c r="C244" i="3" s="1"/>
  <c r="H244" i="3" l="1"/>
  <c r="G244" i="3" s="1"/>
  <c r="I244" i="3" s="1"/>
  <c r="C245" i="3" s="1"/>
  <c r="H245" i="3" l="1"/>
  <c r="G245" i="3" s="1"/>
  <c r="I245" i="3" s="1"/>
  <c r="C246" i="3" s="1"/>
  <c r="H246" i="3" l="1"/>
  <c r="G246" i="3" s="1"/>
  <c r="I246" i="3" s="1"/>
  <c r="C247" i="3" s="1"/>
  <c r="H247" i="3" l="1"/>
  <c r="G247" i="3" s="1"/>
  <c r="I247" i="3" s="1"/>
  <c r="C248" i="3" s="1"/>
  <c r="H248" i="3" l="1"/>
  <c r="G248" i="3" s="1"/>
  <c r="I248" i="3" s="1"/>
  <c r="C249" i="3" s="1"/>
  <c r="H249" i="3" l="1"/>
  <c r="G249" i="3" s="1"/>
  <c r="I249" i="3" s="1"/>
  <c r="C250" i="3" s="1"/>
  <c r="H250" i="3" l="1"/>
  <c r="G250" i="3" s="1"/>
  <c r="I250" i="3" s="1"/>
  <c r="C251" i="3" s="1"/>
  <c r="H251" i="3" l="1"/>
  <c r="G251" i="3" s="1"/>
  <c r="I251" i="3" s="1"/>
  <c r="C252" i="3" s="1"/>
  <c r="H252" i="3" l="1"/>
  <c r="G252" i="3" s="1"/>
  <c r="I252" i="3" s="1"/>
  <c r="C253" i="3" s="1"/>
  <c r="H253" i="3" l="1"/>
  <c r="G253" i="3" s="1"/>
  <c r="I253" i="3" s="1"/>
  <c r="C254" i="3" s="1"/>
  <c r="H254" i="3" l="1"/>
  <c r="G254" i="3" s="1"/>
  <c r="I254" i="3" s="1"/>
  <c r="C255" i="3" s="1"/>
  <c r="H255" i="3" l="1"/>
  <c r="G255" i="3" s="1"/>
  <c r="I255" i="3" s="1"/>
  <c r="C256" i="3" s="1"/>
  <c r="H256" i="3" l="1"/>
  <c r="G256" i="3" s="1"/>
  <c r="I256" i="3" s="1"/>
  <c r="C257" i="3" s="1"/>
  <c r="H257" i="3" l="1"/>
  <c r="G257" i="3" s="1"/>
  <c r="I257" i="3" s="1"/>
  <c r="C258" i="3" s="1"/>
  <c r="H258" i="3" l="1"/>
  <c r="G258" i="3" s="1"/>
  <c r="I258" i="3" s="1"/>
  <c r="C259" i="3" s="1"/>
  <c r="H259" i="3" l="1"/>
  <c r="G259" i="3" s="1"/>
  <c r="I259" i="3" s="1"/>
  <c r="C260" i="3" s="1"/>
  <c r="H260" i="3" l="1"/>
  <c r="G260" i="3" s="1"/>
  <c r="I260" i="3" s="1"/>
  <c r="C261" i="3" s="1"/>
  <c r="H261" i="3" l="1"/>
  <c r="G261" i="3" s="1"/>
  <c r="I261" i="3" s="1"/>
  <c r="C262" i="3" s="1"/>
  <c r="H262" i="3" l="1"/>
  <c r="G262" i="3" s="1"/>
  <c r="I262" i="3" s="1"/>
  <c r="C263" i="3" s="1"/>
  <c r="H263" i="3" l="1"/>
  <c r="G263" i="3" s="1"/>
  <c r="I263" i="3" s="1"/>
  <c r="C264" i="3" s="1"/>
  <c r="H264" i="3" l="1"/>
  <c r="G264" i="3" s="1"/>
  <c r="I264" i="3" s="1"/>
  <c r="C265" i="3" s="1"/>
  <c r="H265" i="3" l="1"/>
  <c r="G265" i="3" s="1"/>
  <c r="I265" i="3" s="1"/>
  <c r="C266" i="3" s="1"/>
  <c r="H266" i="3" l="1"/>
  <c r="G266" i="3" s="1"/>
  <c r="I266" i="3" s="1"/>
  <c r="C267" i="3" s="1"/>
  <c r="H267" i="3" l="1"/>
  <c r="G267" i="3" s="1"/>
  <c r="I267" i="3" s="1"/>
  <c r="C268" i="3" s="1"/>
  <c r="H268" i="3" l="1"/>
  <c r="G268" i="3" s="1"/>
  <c r="I268" i="3" s="1"/>
  <c r="C269" i="3" s="1"/>
  <c r="H269" i="3" l="1"/>
  <c r="G269" i="3" s="1"/>
  <c r="I269" i="3" s="1"/>
  <c r="C270" i="3" s="1"/>
  <c r="H270" i="3" l="1"/>
  <c r="G270" i="3" s="1"/>
  <c r="I270" i="3" s="1"/>
  <c r="C271" i="3" s="1"/>
  <c r="H271" i="3" l="1"/>
  <c r="G271" i="3" s="1"/>
  <c r="I271" i="3" s="1"/>
  <c r="C272" i="3" s="1"/>
  <c r="H272" i="3" l="1"/>
  <c r="G272" i="3" s="1"/>
  <c r="I272" i="3" s="1"/>
  <c r="C273" i="3" s="1"/>
  <c r="H273" i="3" l="1"/>
  <c r="G273" i="3" s="1"/>
  <c r="I273" i="3" s="1"/>
  <c r="C274" i="3" s="1"/>
  <c r="H274" i="3" l="1"/>
  <c r="G274" i="3" s="1"/>
  <c r="I274" i="3" s="1"/>
  <c r="C275" i="3" s="1"/>
  <c r="H275" i="3" l="1"/>
  <c r="G275" i="3" s="1"/>
  <c r="I275" i="3" s="1"/>
  <c r="C276" i="3" s="1"/>
  <c r="H276" i="3" l="1"/>
  <c r="G276" i="3" s="1"/>
  <c r="I276" i="3" s="1"/>
  <c r="C277" i="3" s="1"/>
  <c r="H277" i="3" l="1"/>
  <c r="G277" i="3" s="1"/>
  <c r="I277" i="3" s="1"/>
  <c r="C278" i="3" s="1"/>
  <c r="H278" i="3" l="1"/>
  <c r="G278" i="3" s="1"/>
  <c r="I278" i="3" s="1"/>
  <c r="C279" i="3" s="1"/>
  <c r="H279" i="3" l="1"/>
  <c r="G279" i="3" s="1"/>
  <c r="I279" i="3" s="1"/>
  <c r="C280" i="3" s="1"/>
  <c r="H280" i="3" l="1"/>
  <c r="G280" i="3" s="1"/>
  <c r="I280" i="3" s="1"/>
  <c r="C281" i="3" s="1"/>
  <c r="H281" i="3" l="1"/>
  <c r="G281" i="3" s="1"/>
  <c r="I281" i="3" s="1"/>
  <c r="C282" i="3" s="1"/>
  <c r="H282" i="3" l="1"/>
  <c r="G282" i="3" s="1"/>
  <c r="I282" i="3" s="1"/>
  <c r="C283" i="3" s="1"/>
  <c r="H283" i="3" l="1"/>
  <c r="G283" i="3" s="1"/>
  <c r="I283" i="3" s="1"/>
  <c r="C284" i="3" s="1"/>
  <c r="H284" i="3" l="1"/>
  <c r="G284" i="3" s="1"/>
  <c r="I284" i="3" s="1"/>
  <c r="C285" i="3" s="1"/>
  <c r="H285" i="3" l="1"/>
  <c r="G285" i="3" s="1"/>
  <c r="I285" i="3" s="1"/>
  <c r="C286" i="3" s="1"/>
  <c r="H286" i="3" l="1"/>
  <c r="G286" i="3" s="1"/>
  <c r="I286" i="3" s="1"/>
  <c r="C287" i="3" s="1"/>
  <c r="H287" i="3" l="1"/>
  <c r="G287" i="3" s="1"/>
  <c r="I287" i="3" s="1"/>
  <c r="C288" i="3" s="1"/>
  <c r="H288" i="3" l="1"/>
  <c r="G288" i="3" s="1"/>
  <c r="I288" i="3" s="1"/>
  <c r="C289" i="3" s="1"/>
  <c r="H289" i="3" l="1"/>
  <c r="G289" i="3" s="1"/>
  <c r="I289" i="3" s="1"/>
  <c r="C290" i="3" s="1"/>
  <c r="H290" i="3" l="1"/>
  <c r="G290" i="3" s="1"/>
  <c r="I290" i="3" s="1"/>
  <c r="C291" i="3" s="1"/>
  <c r="H291" i="3" l="1"/>
  <c r="G291" i="3" s="1"/>
  <c r="I291" i="3" s="1"/>
  <c r="C292" i="3" s="1"/>
  <c r="H292" i="3" l="1"/>
  <c r="G292" i="3" s="1"/>
  <c r="I292" i="3" s="1"/>
  <c r="C293" i="3" s="1"/>
  <c r="H293" i="3" l="1"/>
  <c r="G293" i="3" s="1"/>
  <c r="I293" i="3" s="1"/>
  <c r="C294" i="3" s="1"/>
  <c r="H294" i="3" l="1"/>
  <c r="G294" i="3" s="1"/>
  <c r="I294" i="3" s="1"/>
  <c r="C295" i="3" s="1"/>
  <c r="H295" i="3" l="1"/>
  <c r="G295" i="3" s="1"/>
  <c r="I295" i="3" s="1"/>
  <c r="C296" i="3" s="1"/>
  <c r="H296" i="3" l="1"/>
  <c r="G296" i="3" s="1"/>
  <c r="I296" i="3" s="1"/>
  <c r="C297" i="3" s="1"/>
  <c r="H297" i="3" l="1"/>
  <c r="D111" i="3"/>
  <c r="G297" i="3" l="1"/>
  <c r="I297" i="3" s="1"/>
  <c r="D112" i="3"/>
  <c r="D113" i="3" s="1"/>
</calcChain>
</file>

<file path=xl/comments1.xml><?xml version="1.0" encoding="utf-8"?>
<comments xmlns="http://schemas.openxmlformats.org/spreadsheetml/2006/main">
  <authors>
    <author>Robert Speigl</author>
  </authors>
  <commentList>
    <comment ref="C78" authorId="0">
      <text>
        <r>
          <rPr>
            <b/>
            <sz val="9"/>
            <color indexed="81"/>
            <rFont val="Tahoma"/>
            <family val="2"/>
          </rPr>
          <t>Bitte Wohnungsgröße eingeben</t>
        </r>
      </text>
    </comment>
    <comment ref="C79" authorId="0">
      <text>
        <r>
          <rPr>
            <b/>
            <sz val="9"/>
            <color indexed="81"/>
            <rFont val="Tahoma"/>
            <family val="2"/>
          </rPr>
          <t>Bitte Wohnungskaufpreis eingeben</t>
        </r>
      </text>
    </comment>
    <comment ref="C82" authorId="0">
      <text>
        <r>
          <rPr>
            <b/>
            <sz val="9"/>
            <color indexed="81"/>
            <rFont val="Tahoma"/>
            <family val="2"/>
          </rPr>
          <t>Bitte Gartenanteil Kauf der betreffenden Wohnung eingeben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Bitte Kaufpreis Garage 
eingeben</t>
        </r>
      </text>
    </comment>
    <comment ref="C84" authorId="0">
      <text>
        <r>
          <rPr>
            <b/>
            <sz val="9"/>
            <color indexed="81"/>
            <rFont val="Tahoma"/>
            <family val="2"/>
          </rPr>
          <t>Bitte Kaufpreis Carport
eingeben</t>
        </r>
      </text>
    </comment>
    <comment ref="C85" authorId="0">
      <text>
        <r>
          <rPr>
            <b/>
            <sz val="9"/>
            <color indexed="81"/>
            <rFont val="Tahoma"/>
            <family val="2"/>
          </rPr>
          <t>Bitte Kaufpreis Stellplatz eingeben</t>
        </r>
      </text>
    </comment>
    <comment ref="C97" authorId="0">
      <text>
        <r>
          <rPr>
            <b/>
            <sz val="9"/>
            <color indexed="81"/>
            <rFont val="Tahoma"/>
            <family val="2"/>
          </rPr>
          <t>Bitte Gesamtkaufpreis oder Gesamtkosten Erwerb eingeben</t>
        </r>
      </text>
    </comment>
    <comment ref="D98" authorId="0">
      <text>
        <r>
          <rPr>
            <b/>
            <sz val="9"/>
            <color indexed="81"/>
            <rFont val="Tahoma"/>
            <family val="2"/>
          </rPr>
          <t>Bitte Höhe des Eigenkapitalanteils eingeben</t>
        </r>
      </text>
    </comment>
    <comment ref="D104" authorId="0">
      <text>
        <r>
          <rPr>
            <b/>
            <sz val="9"/>
            <color indexed="81"/>
            <rFont val="Tahoma"/>
            <family val="2"/>
          </rPr>
          <t>Bitte Darlehenszeitraum eingeben, max. 15 Jahre</t>
        </r>
      </text>
    </comment>
    <comment ref="D109" authorId="0">
      <text>
        <r>
          <rPr>
            <b/>
            <sz val="9"/>
            <color indexed="81"/>
            <rFont val="Tahoma"/>
            <family val="2"/>
          </rPr>
          <t>Wird automatisch berechnet</t>
        </r>
      </text>
    </comment>
  </commentList>
</comments>
</file>

<file path=xl/sharedStrings.xml><?xml version="1.0" encoding="utf-8"?>
<sst xmlns="http://schemas.openxmlformats.org/spreadsheetml/2006/main" count="55" uniqueCount="49">
  <si>
    <t>Darlehensbetrag:</t>
  </si>
  <si>
    <t>Jährlicher Zinssatz:</t>
  </si>
  <si>
    <t>Startdatum des Darlehens:</t>
  </si>
  <si>
    <t>Optionale Sonderzahlungen:</t>
  </si>
  <si>
    <t>Geplante Monatsraten:</t>
  </si>
  <si>
    <t>Summe Sonderzahlungen:</t>
  </si>
  <si>
    <t>Zinsen gesamt:</t>
  </si>
  <si>
    <t>Zinsen</t>
  </si>
  <si>
    <t>Nr.</t>
  </si>
  <si>
    <t>Anfangssaldo</t>
  </si>
  <si>
    <t>Planmäßige Zahlung</t>
  </si>
  <si>
    <t>Sonder-zahlung</t>
  </si>
  <si>
    <t>Zahlung gesamt</t>
  </si>
  <si>
    <t>Abschluss-saldo</t>
  </si>
  <si>
    <t>Gemeinde Fridolfing</t>
  </si>
  <si>
    <t>Projekt Generationenwohnen Fridolfing</t>
  </si>
  <si>
    <t>€/m²</t>
  </si>
  <si>
    <t>Kaufpreis Wohnung:</t>
  </si>
  <si>
    <t>Gesamtkaufpreis:</t>
  </si>
  <si>
    <t>zzgl. Grunderwerbssteuer</t>
  </si>
  <si>
    <t>vom Gesamtkaufpreis</t>
  </si>
  <si>
    <t>zzgl. Notarkosten</t>
  </si>
  <si>
    <t>abzgl. Eigenkapitalanteil</t>
  </si>
  <si>
    <t>Darlehensbetrag</t>
  </si>
  <si>
    <t>Zahlungsdatum</t>
  </si>
  <si>
    <t>Tilgung</t>
  </si>
  <si>
    <t>Geplante Anzahl Monatesraten:</t>
  </si>
  <si>
    <t>Schuldendienst gesamt:</t>
  </si>
  <si>
    <t>zzgl. Grundbuchamt</t>
  </si>
  <si>
    <t>zzgl. Grundschuldkosten</t>
  </si>
  <si>
    <t xml:space="preserve">m²       </t>
  </si>
  <si>
    <t>Kaufpreis Stellplatz:</t>
  </si>
  <si>
    <t>Kaufpreis Garage:</t>
  </si>
  <si>
    <t>Kaufpreis Carport:</t>
  </si>
  <si>
    <t>KfW 55 Standard</t>
  </si>
  <si>
    <t>Mindestbetrag 30 %</t>
  </si>
  <si>
    <t>Darlehenszeitraum in Jahren (1-15):</t>
  </si>
  <si>
    <t>Endedatum des Darlehens:</t>
  </si>
  <si>
    <t>Darstellung der Kaufpreis, Mietkaufpreise und Mietpreise der Häuser 1 bis 3</t>
  </si>
  <si>
    <t>Wohnungsgröße:</t>
  </si>
  <si>
    <t>Wohnungskaufpreis:</t>
  </si>
  <si>
    <t>Gartenanteil Kauf:</t>
  </si>
  <si>
    <t>zzgl. Nebenkosten ( Infomation mit Vorbehalt - vom Käufer zu tragen):</t>
  </si>
  <si>
    <t>Gesamtkosten Erwerb:</t>
  </si>
  <si>
    <t>Tabelle 1: Beispielrechnung  Wohnungskauf</t>
  </si>
  <si>
    <t>Tabelle 2: Beispielrechnung  Mietkauf</t>
  </si>
  <si>
    <t>aus Tabelle 1</t>
  </si>
  <si>
    <t>Gesamtkaufpreis oder</t>
  </si>
  <si>
    <t>vom Gesamtkaufpreis falls erforderlich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</si>
</sst>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&quot;$&quot;#,##0.00_);\(&quot;$&quot;#,##0.00\)"/>
    <numFmt numFmtId="165" formatCode="_(&quot;$&quot;* #,##0.00_);_(&quot;$&quot;* \(#,##0.00\);_(&quot;$&quot;* &quot;-&quot;??_);_(@_)"/>
    <numFmt numFmtId="166" formatCode="0.000%"/>
    <numFmt numFmtId="167" formatCode="_-* #,##0.00\ [$€-407]_-;\-* #,##0.00\ [$€-407]_-;_-* &quot;-&quot;??\ [$€-407]_-;_-@_-"/>
  </numFmts>
  <fonts count="17">
    <font>
      <sz val="10"/>
      <name val="Arial"/>
    </font>
    <font>
      <sz val="10"/>
      <name val="Arial"/>
      <family val="2"/>
      <charset val="204"/>
    </font>
    <font>
      <sz val="12"/>
      <name val="News Gothic MT"/>
      <scheme val="minor"/>
    </font>
    <font>
      <b/>
      <sz val="12"/>
      <name val="News Gothic MT"/>
      <scheme val="minor"/>
    </font>
    <font>
      <sz val="12"/>
      <color indexed="23"/>
      <name val="News Gothic MT"/>
      <scheme val="minor"/>
    </font>
    <font>
      <u/>
      <sz val="10"/>
      <color theme="10"/>
      <name val="Arial"/>
      <family val="2"/>
      <charset val="204"/>
    </font>
    <font>
      <u/>
      <sz val="10"/>
      <color theme="11"/>
      <name val="Arial"/>
      <family val="2"/>
      <charset val="204"/>
    </font>
    <font>
      <sz val="12"/>
      <color theme="1" tint="4.9989318521683403E-2"/>
      <name val="News Gothic MT"/>
      <scheme val="minor"/>
    </font>
    <font>
      <b/>
      <sz val="11"/>
      <color theme="1"/>
      <name val="News Gothic MT"/>
      <family val="2"/>
      <scheme val="minor"/>
    </font>
    <font>
      <sz val="10"/>
      <name val="News Gothic MT"/>
      <scheme val="minor"/>
    </font>
    <font>
      <sz val="10"/>
      <color theme="1" tint="4.9989318521683403E-2"/>
      <name val="News Gothic MT"/>
      <scheme val="minor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 tint="4.9989318521683403E-2"/>
      <name val="News Gothic MT"/>
      <scheme val="minor"/>
    </font>
    <font>
      <b/>
      <sz val="12"/>
      <color theme="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55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55"/>
      </right>
      <top style="medium">
        <color indexed="64"/>
      </top>
      <bottom/>
      <diagonal/>
    </border>
    <border>
      <left style="hair">
        <color indexed="55"/>
      </left>
      <right style="medium">
        <color indexed="64"/>
      </right>
      <top style="medium">
        <color indexed="64"/>
      </top>
      <bottom style="hair">
        <color indexed="55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55"/>
      </left>
      <right style="medium">
        <color indexed="64"/>
      </right>
      <top style="hair">
        <color indexed="55"/>
      </top>
      <bottom/>
      <diagonal/>
    </border>
    <border>
      <left style="hair">
        <color indexed="55"/>
      </left>
      <right style="medium">
        <color indexed="64"/>
      </right>
      <top/>
      <bottom style="hair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7" fillId="0" borderId="0" xfId="0" applyFont="1" applyBorder="1"/>
    <xf numFmtId="0" fontId="7" fillId="0" borderId="0" xfId="0" applyFont="1"/>
    <xf numFmtId="0" fontId="7" fillId="0" borderId="0" xfId="0" applyFont="1" applyBorder="1" applyAlignment="1">
      <alignment horizontal="center"/>
    </xf>
    <xf numFmtId="14" fontId="7" fillId="2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/>
    <xf numFmtId="10" fontId="4" fillId="0" borderId="0" xfId="0" applyNumberFormat="1" applyFont="1" applyFill="1" applyBorder="1" applyAlignment="1"/>
    <xf numFmtId="0" fontId="8" fillId="0" borderId="0" xfId="0" applyFont="1"/>
    <xf numFmtId="167" fontId="7" fillId="2" borderId="0" xfId="1" applyNumberFormat="1" applyFont="1" applyFill="1" applyBorder="1" applyAlignment="1">
      <alignment horizontal="right"/>
    </xf>
    <xf numFmtId="0" fontId="9" fillId="0" borderId="0" xfId="0" applyFont="1" applyBorder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9" fillId="0" borderId="0" xfId="0" applyFont="1" applyBorder="1" applyAlignment="1">
      <alignment horizontal="center"/>
    </xf>
    <xf numFmtId="0" fontId="2" fillId="6" borderId="11" xfId="0" applyFont="1" applyFill="1" applyBorder="1" applyAlignment="1"/>
    <xf numFmtId="167" fontId="3" fillId="6" borderId="12" xfId="1" applyNumberFormat="1" applyFont="1" applyFill="1" applyBorder="1" applyAlignment="1"/>
    <xf numFmtId="0" fontId="2" fillId="6" borderId="0" xfId="0" applyFont="1" applyFill="1" applyBorder="1" applyAlignment="1"/>
    <xf numFmtId="0" fontId="2" fillId="6" borderId="1" xfId="0" applyFont="1" applyFill="1" applyBorder="1" applyAlignment="1"/>
    <xf numFmtId="0" fontId="2" fillId="6" borderId="0" xfId="0" applyFont="1" applyFill="1" applyBorder="1" applyAlignment="1">
      <alignment horizontal="right" indent="1"/>
    </xf>
    <xf numFmtId="0" fontId="2" fillId="6" borderId="7" xfId="0" applyFont="1" applyFill="1" applyBorder="1" applyAlignment="1">
      <alignment horizontal="left"/>
    </xf>
    <xf numFmtId="1" fontId="3" fillId="6" borderId="13" xfId="0" applyNumberFormat="1" applyFont="1" applyFill="1" applyBorder="1" applyAlignment="1">
      <alignment horizontal="right"/>
    </xf>
    <xf numFmtId="0" fontId="2" fillId="6" borderId="9" xfId="0" applyFont="1" applyFill="1" applyBorder="1" applyAlignment="1"/>
    <xf numFmtId="0" fontId="9" fillId="0" borderId="0" xfId="0" applyFont="1" applyBorder="1" applyAlignment="1">
      <alignment horizontal="left"/>
    </xf>
    <xf numFmtId="1" fontId="10" fillId="2" borderId="16" xfId="0" applyNumberFormat="1" applyFont="1" applyFill="1" applyBorder="1" applyAlignment="1">
      <alignment horizontal="right"/>
    </xf>
    <xf numFmtId="167" fontId="7" fillId="2" borderId="16" xfId="1" applyNumberFormat="1" applyFont="1" applyFill="1" applyBorder="1" applyAlignment="1">
      <alignment horizontal="right"/>
    </xf>
    <xf numFmtId="167" fontId="7" fillId="3" borderId="16" xfId="1" applyNumberFormat="1" applyFont="1" applyFill="1" applyBorder="1" applyAlignment="1">
      <alignment horizontal="right"/>
    </xf>
    <xf numFmtId="0" fontId="3" fillId="2" borderId="15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167" fontId="3" fillId="7" borderId="2" xfId="1" applyNumberFormat="1" applyFont="1" applyFill="1" applyBorder="1" applyAlignment="1"/>
    <xf numFmtId="1" fontId="3" fillId="7" borderId="2" xfId="0" applyNumberFormat="1" applyFont="1" applyFill="1" applyBorder="1" applyAlignment="1">
      <alignment horizontal="right"/>
    </xf>
    <xf numFmtId="14" fontId="3" fillId="7" borderId="2" xfId="0" applyNumberFormat="1" applyFont="1" applyFill="1" applyBorder="1" applyAlignment="1">
      <alignment horizontal="right"/>
    </xf>
    <xf numFmtId="10" fontId="3" fillId="6" borderId="17" xfId="0" applyNumberFormat="1" applyFont="1" applyFill="1" applyBorder="1" applyAlignment="1" applyProtection="1">
      <alignment horizontal="right"/>
    </xf>
    <xf numFmtId="167" fontId="3" fillId="6" borderId="13" xfId="1" applyNumberFormat="1" applyFont="1" applyFill="1" applyBorder="1" applyAlignment="1">
      <alignment horizontal="right"/>
    </xf>
    <xf numFmtId="167" fontId="3" fillId="6" borderId="14" xfId="1" applyNumberFormat="1" applyFont="1" applyFill="1" applyBorder="1" applyAlignment="1">
      <alignment horizontal="right"/>
    </xf>
    <xf numFmtId="0" fontId="12" fillId="5" borderId="4" xfId="0" applyFont="1" applyFill="1" applyBorder="1"/>
    <xf numFmtId="0" fontId="12" fillId="5" borderId="6" xfId="0" applyFont="1" applyFill="1" applyBorder="1"/>
    <xf numFmtId="0" fontId="12" fillId="5" borderId="0" xfId="0" applyFont="1" applyFill="1" applyBorder="1"/>
    <xf numFmtId="0" fontId="13" fillId="4" borderId="2" xfId="0" applyFont="1" applyFill="1" applyBorder="1"/>
    <xf numFmtId="167" fontId="12" fillId="5" borderId="0" xfId="1" applyNumberFormat="1" applyFont="1" applyFill="1" applyBorder="1"/>
    <xf numFmtId="44" fontId="12" fillId="5" borderId="0" xfId="0" applyNumberFormat="1" applyFont="1" applyFill="1" applyBorder="1"/>
    <xf numFmtId="10" fontId="12" fillId="5" borderId="0" xfId="0" applyNumberFormat="1" applyFont="1" applyFill="1" applyBorder="1"/>
    <xf numFmtId="166" fontId="12" fillId="5" borderId="0" xfId="0" applyNumberFormat="1" applyFont="1" applyFill="1" applyBorder="1"/>
    <xf numFmtId="0" fontId="12" fillId="5" borderId="9" xfId="0" applyFont="1" applyFill="1" applyBorder="1"/>
    <xf numFmtId="0" fontId="9" fillId="0" borderId="0" xfId="0" applyFont="1" applyFill="1" applyBorder="1" applyAlignment="1"/>
    <xf numFmtId="0" fontId="2" fillId="0" borderId="0" xfId="0" applyFont="1" applyFill="1" applyBorder="1" applyAlignment="1"/>
    <xf numFmtId="167" fontId="3" fillId="0" borderId="0" xfId="1" applyNumberFormat="1" applyFont="1" applyFill="1" applyBorder="1" applyAlignment="1">
      <alignment horizontal="right"/>
    </xf>
    <xf numFmtId="0" fontId="2" fillId="0" borderId="0" xfId="0" applyFont="1" applyFill="1" applyBorder="1"/>
    <xf numFmtId="0" fontId="8" fillId="0" borderId="0" xfId="0" applyFont="1" applyAlignment="1">
      <alignment horizontal="left"/>
    </xf>
    <xf numFmtId="0" fontId="14" fillId="0" borderId="0" xfId="0" applyFont="1" applyBorder="1"/>
    <xf numFmtId="0" fontId="12" fillId="5" borderId="4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5" fillId="5" borderId="6" xfId="0" applyFont="1" applyFill="1" applyBorder="1"/>
    <xf numFmtId="44" fontId="15" fillId="5" borderId="0" xfId="0" applyNumberFormat="1" applyFont="1" applyFill="1" applyBorder="1"/>
    <xf numFmtId="0" fontId="15" fillId="5" borderId="0" xfId="0" applyFont="1" applyFill="1" applyBorder="1"/>
    <xf numFmtId="0" fontId="12" fillId="5" borderId="9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167" fontId="3" fillId="6" borderId="18" xfId="0" applyNumberFormat="1" applyFont="1" applyFill="1" applyBorder="1" applyAlignment="1"/>
    <xf numFmtId="0" fontId="12" fillId="5" borderId="8" xfId="0" applyFont="1" applyFill="1" applyBorder="1"/>
    <xf numFmtId="44" fontId="12" fillId="5" borderId="9" xfId="0" applyNumberFormat="1" applyFont="1" applyFill="1" applyBorder="1"/>
    <xf numFmtId="0" fontId="13" fillId="5" borderId="3" xfId="0" applyFont="1" applyFill="1" applyBorder="1"/>
    <xf numFmtId="167" fontId="13" fillId="4" borderId="2" xfId="1" applyNumberFormat="1" applyFont="1" applyFill="1" applyBorder="1"/>
    <xf numFmtId="0" fontId="15" fillId="5" borderId="8" xfId="0" applyFont="1" applyFill="1" applyBorder="1"/>
    <xf numFmtId="167" fontId="13" fillId="5" borderId="0" xfId="1" applyNumberFormat="1" applyFont="1" applyFill="1" applyBorder="1"/>
    <xf numFmtId="0" fontId="13" fillId="5" borderId="8" xfId="0" applyFont="1" applyFill="1" applyBorder="1"/>
    <xf numFmtId="167" fontId="13" fillId="5" borderId="9" xfId="1" applyNumberFormat="1" applyFont="1" applyFill="1" applyBorder="1"/>
    <xf numFmtId="0" fontId="12" fillId="5" borderId="10" xfId="0" applyFont="1" applyFill="1" applyBorder="1"/>
    <xf numFmtId="0" fontId="13" fillId="5" borderId="6" xfId="0" applyFont="1" applyFill="1" applyBorder="1"/>
    <xf numFmtId="0" fontId="12" fillId="5" borderId="7" xfId="0" applyFont="1" applyFill="1" applyBorder="1"/>
    <xf numFmtId="44" fontId="15" fillId="5" borderId="9" xfId="0" applyNumberFormat="1" applyFont="1" applyFill="1" applyBorder="1"/>
    <xf numFmtId="1" fontId="10" fillId="2" borderId="19" xfId="0" applyNumberFormat="1" applyFont="1" applyFill="1" applyBorder="1" applyAlignment="1">
      <alignment horizontal="right"/>
    </xf>
    <xf numFmtId="14" fontId="7" fillId="2" borderId="4" xfId="0" applyNumberFormat="1" applyFont="1" applyFill="1" applyBorder="1" applyAlignment="1">
      <alignment horizontal="right"/>
    </xf>
    <xf numFmtId="167" fontId="7" fillId="2" borderId="19" xfId="1" applyNumberFormat="1" applyFont="1" applyFill="1" applyBorder="1" applyAlignment="1">
      <alignment horizontal="right"/>
    </xf>
    <xf numFmtId="167" fontId="7" fillId="2" borderId="4" xfId="1" applyNumberFormat="1" applyFont="1" applyFill="1" applyBorder="1" applyAlignment="1">
      <alignment horizontal="right"/>
    </xf>
    <xf numFmtId="167" fontId="7" fillId="3" borderId="19" xfId="1" applyNumberFormat="1" applyFont="1" applyFill="1" applyBorder="1" applyAlignment="1">
      <alignment horizontal="right"/>
    </xf>
    <xf numFmtId="1" fontId="10" fillId="2" borderId="20" xfId="0" applyNumberFormat="1" applyFont="1" applyFill="1" applyBorder="1" applyAlignment="1">
      <alignment horizontal="right"/>
    </xf>
    <xf numFmtId="14" fontId="7" fillId="2" borderId="9" xfId="0" applyNumberFormat="1" applyFont="1" applyFill="1" applyBorder="1" applyAlignment="1">
      <alignment horizontal="right"/>
    </xf>
    <xf numFmtId="167" fontId="7" fillId="2" borderId="20" xfId="1" applyNumberFormat="1" applyFont="1" applyFill="1" applyBorder="1" applyAlignment="1">
      <alignment horizontal="right"/>
    </xf>
    <xf numFmtId="167" fontId="7" fillId="2" borderId="9" xfId="1" applyNumberFormat="1" applyFont="1" applyFill="1" applyBorder="1" applyAlignment="1">
      <alignment horizontal="right"/>
    </xf>
    <xf numFmtId="167" fontId="7" fillId="3" borderId="20" xfId="1" applyNumberFormat="1" applyFont="1" applyFill="1" applyBorder="1" applyAlignment="1">
      <alignment horizontal="right"/>
    </xf>
    <xf numFmtId="167" fontId="2" fillId="0" borderId="0" xfId="0" applyNumberFormat="1" applyFont="1" applyFill="1" applyBorder="1"/>
    <xf numFmtId="0" fontId="3" fillId="6" borderId="3" xfId="0" applyFont="1" applyFill="1" applyBorder="1" applyAlignment="1"/>
    <xf numFmtId="0" fontId="3" fillId="6" borderId="4" xfId="0" applyFont="1" applyFill="1" applyBorder="1" applyAlignment="1"/>
    <xf numFmtId="0" fontId="3" fillId="6" borderId="6" xfId="0" applyFont="1" applyFill="1" applyBorder="1" applyAlignment="1"/>
    <xf numFmtId="0" fontId="3" fillId="6" borderId="0" xfId="0" applyFont="1" applyFill="1" applyBorder="1" applyAlignment="1"/>
    <xf numFmtId="0" fontId="3" fillId="6" borderId="6" xfId="0" applyFont="1" applyFill="1" applyBorder="1" applyAlignment="1">
      <alignment horizontal="right" indent="1"/>
    </xf>
    <xf numFmtId="0" fontId="3" fillId="6" borderId="0" xfId="0" applyFont="1" applyFill="1" applyBorder="1" applyAlignment="1">
      <alignment horizontal="right" indent="1"/>
    </xf>
    <xf numFmtId="0" fontId="3" fillId="6" borderId="8" xfId="0" applyFont="1" applyFill="1" applyBorder="1" applyAlignment="1"/>
    <xf numFmtId="0" fontId="3" fillId="6" borderId="9" xfId="0" applyFont="1" applyFill="1" applyBorder="1" applyAlignment="1"/>
    <xf numFmtId="9" fontId="12" fillId="5" borderId="9" xfId="4" applyFont="1" applyFill="1" applyBorder="1"/>
    <xf numFmtId="9" fontId="13" fillId="4" borderId="2" xfId="4" applyNumberFormat="1" applyFont="1" applyFill="1" applyBorder="1"/>
    <xf numFmtId="0" fontId="12" fillId="5" borderId="0" xfId="0" applyFont="1" applyFill="1" applyBorder="1" applyAlignment="1">
      <alignment horizontal="left" wrapText="1"/>
    </xf>
    <xf numFmtId="0" fontId="12" fillId="5" borderId="7" xfId="0" applyFont="1" applyFill="1" applyBorder="1" applyAlignment="1">
      <alignment horizontal="left" wrapText="1"/>
    </xf>
  </cellXfs>
  <cellStyles count="5">
    <cellStyle name="Besuchter Hyperlink" xfId="3" builtinId="9" hidden="1"/>
    <cellStyle name="Hyperlink" xfId="2" builtinId="8" hidden="1"/>
    <cellStyle name="Prozent" xfId="4" builtinId="5"/>
    <cellStyle name="Standard" xfId="0" builtinId="0"/>
    <cellStyle name="Währung" xfId="1" builtinId="4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245198</xdr:colOff>
      <xdr:row>29</xdr:row>
      <xdr:rowOff>188612</xdr:rowOff>
    </xdr:from>
    <xdr:to>
      <xdr:col>8</xdr:col>
      <xdr:colOff>603890</xdr:colOff>
      <xdr:row>70</xdr:row>
      <xdr:rowOff>13417</xdr:rowOff>
    </xdr:to>
    <xdr:pic>
      <xdr:nvPicPr>
        <xdr:cNvPr id="9" name="Grafik 8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97" t="2206"/>
        <a:stretch/>
      </xdr:blipFill>
      <xdr:spPr>
        <a:xfrm>
          <a:off x="245198" y="5913043"/>
          <a:ext cx="8487949" cy="79446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28292</xdr:rowOff>
    </xdr:from>
    <xdr:to>
      <xdr:col>8</xdr:col>
      <xdr:colOff>744250</xdr:colOff>
      <xdr:row>57</xdr:row>
      <xdr:rowOff>37723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752723"/>
          <a:ext cx="8873507" cy="5554678"/>
        </a:xfrm>
        <a:prstGeom prst="rect">
          <a:avLst/>
        </a:prstGeom>
      </xdr:spPr>
    </xdr:pic>
    <xdr:clientData/>
  </xdr:twoCellAnchor>
  <xdr:twoCellAnchor editAs="oneCell">
    <xdr:from>
      <xdr:col>0</xdr:col>
      <xdr:colOff>66015</xdr:colOff>
      <xdr:row>4</xdr:row>
      <xdr:rowOff>122599</xdr:rowOff>
    </xdr:from>
    <xdr:to>
      <xdr:col>9</xdr:col>
      <xdr:colOff>358108</xdr:colOff>
      <xdr:row>30</xdr:row>
      <xdr:rowOff>2575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113"/>
        <a:stretch/>
      </xdr:blipFill>
      <xdr:spPr>
        <a:xfrm>
          <a:off x="66015" y="895916"/>
          <a:ext cx="9619048" cy="5029134"/>
        </a:xfrm>
        <a:prstGeom prst="rect">
          <a:avLst/>
        </a:prstGeom>
      </xdr:spPr>
    </xdr:pic>
    <xdr:clientData/>
  </xdr:twoCellAnchor>
  <xdr:twoCellAnchor editAs="oneCell">
    <xdr:from>
      <xdr:col>0</xdr:col>
      <xdr:colOff>132027</xdr:colOff>
      <xdr:row>56</xdr:row>
      <xdr:rowOff>84875</xdr:rowOff>
    </xdr:from>
    <xdr:to>
      <xdr:col>8</xdr:col>
      <xdr:colOff>710059</xdr:colOff>
      <xdr:row>70</xdr:row>
      <xdr:rowOff>94307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2027" y="11156509"/>
          <a:ext cx="8707289" cy="27820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</xdr:row>
      <xdr:rowOff>38100</xdr:rowOff>
    </xdr:from>
    <xdr:to>
      <xdr:col>12</xdr:col>
      <xdr:colOff>494098</xdr:colOff>
      <xdr:row>36</xdr:row>
      <xdr:rowOff>47559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3"/>
        <a:stretch/>
      </xdr:blipFill>
      <xdr:spPr>
        <a:xfrm>
          <a:off x="19050" y="981075"/>
          <a:ext cx="9619048" cy="5029134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reez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reeze">
      <a:majorFont>
        <a:latin typeface="News Gothic MT"/>
        <a:ea typeface=""/>
        <a:cs typeface=""/>
        <a:font script="Jpan" typeface="ＭＳ Ｐゴシック"/>
      </a:majorFont>
      <a:minorFont>
        <a:latin typeface="News Gothic MT"/>
        <a:ea typeface=""/>
        <a:cs typeface=""/>
        <a:font script="Jpan" typeface="ＭＳ Ｐゴシック"/>
      </a:minorFont>
    </a:fontScheme>
    <a:fmtScheme name="Breeze">
      <a:fillStyleLst>
        <a:solidFill>
          <a:schemeClr val="phClr"/>
        </a:solidFill>
        <a:gradFill rotWithShape="1">
          <a:gsLst>
            <a:gs pos="31000">
              <a:schemeClr val="phClr">
                <a:tint val="100000"/>
                <a:shade val="100000"/>
                <a:satMod val="120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shade val="100000"/>
                <a:satMod val="120000"/>
              </a:schemeClr>
            </a:gs>
            <a:gs pos="69000">
              <a:schemeClr val="phClr">
                <a:tint val="80000"/>
                <a:shade val="100000"/>
                <a:satMod val="150000"/>
              </a:schemeClr>
            </a:gs>
            <a:gs pos="100000">
              <a:schemeClr val="phClr">
                <a:tint val="50000"/>
                <a:shade val="100000"/>
                <a:satMod val="15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dbl" algn="ctr">
          <a:solidFill>
            <a:schemeClr val="phClr"/>
          </a:solidFill>
          <a:prstDash val="solid"/>
        </a:ln>
        <a:ln w="31750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63500" dist="25400" dir="5400000" sx="101000" sy="101000" rotWithShape="0">
              <a:srgbClr val="000000">
                <a:alpha val="40000"/>
              </a:srgbClr>
            </a:outerShdw>
          </a:effectLst>
        </a:effectStyle>
        <a:effectStyle>
          <a:effectLst>
            <a:innerShdw blurRad="127000" dist="25400" dir="13500000">
              <a:srgbClr val="C0C0C0">
                <a:alpha val="75000"/>
              </a:srgbClr>
            </a:innerShdw>
            <a:outerShdw blurRad="88900" dist="25400" dir="5400000" sx="102000" sy="102000" algn="ctr" rotWithShape="0">
              <a:srgbClr val="C0C0C0">
                <a:alpha val="40000"/>
              </a:srgbClr>
            </a:outerShdw>
          </a:effectLst>
          <a:scene3d>
            <a:camera prst="perspectiveLeft" fov="300000"/>
            <a:lightRig rig="soft" dir="l">
              <a:rot lat="0" lon="0" rev="4200000"/>
            </a:lightRig>
          </a:scene3d>
          <a:sp3d extrusionH="38100" prstMaterial="powder">
            <a:bevelT w="50800" h="88900" prst="convex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40000"/>
                <a:satMod val="400000"/>
              </a:schemeClr>
              <a:schemeClr val="phClr">
                <a:tint val="10000"/>
                <a:satMod val="200000"/>
              </a:schemeClr>
            </a:duotone>
          </a:blip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93"/>
  <sheetViews>
    <sheetView zoomScale="101" zoomScaleNormal="101" workbookViewId="0">
      <selection sqref="A1:E4"/>
    </sheetView>
  </sheetViews>
  <sheetFormatPr baseColWidth="10" defaultColWidth="9.140625" defaultRowHeight="15"/>
  <cols>
    <col min="1" max="1" width="5.5703125" style="22" customWidth="1"/>
    <col min="2" max="2" width="21.42578125" style="8" customWidth="1"/>
    <col min="3" max="3" width="18.42578125" style="8" customWidth="1"/>
    <col min="4" max="4" width="17.5703125" style="8" customWidth="1"/>
    <col min="5" max="5" width="16.140625" style="8" customWidth="1"/>
    <col min="6" max="6" width="13.140625" style="8" customWidth="1"/>
    <col min="7" max="7" width="15.85546875" style="8" customWidth="1"/>
    <col min="8" max="8" width="13.85546875" style="8" customWidth="1"/>
    <col min="9" max="9" width="18" style="8" customWidth="1"/>
    <col min="10" max="10" width="9.140625" style="7"/>
    <col min="11" max="13" width="16" style="7" bestFit="1" customWidth="1"/>
    <col min="14" max="14" width="15.5703125" style="7" customWidth="1"/>
    <col min="15" max="16" width="13.42578125" style="7" bestFit="1" customWidth="1"/>
    <col min="17" max="17" width="11.5703125" style="7" bestFit="1" customWidth="1"/>
    <col min="18" max="18" width="16" style="7" bestFit="1" customWidth="1"/>
    <col min="19" max="16384" width="9.140625" style="7"/>
  </cols>
  <sheetData>
    <row r="1" spans="1:11">
      <c r="A1" s="1" t="s">
        <v>14</v>
      </c>
    </row>
    <row r="2" spans="1:11">
      <c r="A2" s="1"/>
    </row>
    <row r="3" spans="1:11" ht="15.75">
      <c r="A3" s="16" t="s">
        <v>15</v>
      </c>
      <c r="C3" s="16"/>
      <c r="D3" s="16"/>
      <c r="E3" s="16"/>
    </row>
    <row r="4" spans="1:11" s="8" customFormat="1" ht="15.75">
      <c r="A4" s="16" t="s">
        <v>38</v>
      </c>
      <c r="C4" s="16"/>
      <c r="D4" s="16"/>
      <c r="E4" s="16"/>
      <c r="J4" s="7"/>
      <c r="K4" s="7"/>
    </row>
    <row r="5" spans="1:11" s="8" customFormat="1" ht="15.75">
      <c r="A5" s="16"/>
      <c r="C5" s="16"/>
      <c r="D5" s="16"/>
      <c r="E5" s="16"/>
      <c r="J5" s="7"/>
      <c r="K5" s="7"/>
    </row>
    <row r="6" spans="1:11" s="8" customFormat="1" ht="15.75">
      <c r="A6" s="16"/>
      <c r="C6" s="16"/>
      <c r="D6" s="16"/>
      <c r="E6" s="16"/>
      <c r="J6" s="7"/>
      <c r="K6" s="7"/>
    </row>
    <row r="7" spans="1:11" s="8" customFormat="1" ht="15.75">
      <c r="A7" s="16"/>
      <c r="C7" s="16"/>
      <c r="D7" s="16"/>
      <c r="E7" s="16"/>
      <c r="J7" s="7"/>
      <c r="K7" s="7"/>
    </row>
    <row r="8" spans="1:11" s="8" customFormat="1" ht="15.75">
      <c r="A8" s="16"/>
      <c r="C8" s="16"/>
      <c r="D8" s="16"/>
      <c r="E8" s="16"/>
      <c r="J8" s="7"/>
      <c r="K8" s="7"/>
    </row>
    <row r="9" spans="1:11" s="8" customFormat="1" ht="15.75">
      <c r="A9" s="16"/>
      <c r="C9" s="16"/>
      <c r="D9" s="16"/>
      <c r="E9" s="16"/>
      <c r="J9" s="7"/>
      <c r="K9" s="7"/>
    </row>
    <row r="10" spans="1:11" s="8" customFormat="1" ht="15.75">
      <c r="A10" s="16"/>
      <c r="C10" s="16"/>
      <c r="D10" s="16"/>
      <c r="E10" s="16"/>
      <c r="J10" s="7"/>
      <c r="K10" s="7"/>
    </row>
    <row r="11" spans="1:11" s="8" customFormat="1" ht="15.75">
      <c r="B11" s="56"/>
      <c r="C11" s="56"/>
      <c r="D11" s="1"/>
      <c r="E11" s="56"/>
      <c r="F11" s="56"/>
      <c r="G11" s="1"/>
      <c r="K11" s="7"/>
    </row>
    <row r="12" spans="1:11" s="8" customFormat="1" ht="15.75">
      <c r="A12" s="16"/>
      <c r="C12" s="16"/>
      <c r="D12" s="16"/>
      <c r="E12" s="16"/>
      <c r="J12" s="7"/>
      <c r="K12" s="7"/>
    </row>
    <row r="13" spans="1:11" s="8" customFormat="1" ht="15.75">
      <c r="A13" s="16"/>
      <c r="C13" s="16"/>
      <c r="D13" s="16"/>
      <c r="E13" s="16"/>
      <c r="J13" s="7"/>
      <c r="K13" s="7"/>
    </row>
    <row r="14" spans="1:11" s="8" customFormat="1" ht="15.75">
      <c r="A14" s="16"/>
      <c r="C14" s="16"/>
      <c r="D14" s="16"/>
      <c r="E14" s="16"/>
      <c r="J14" s="7"/>
      <c r="K14" s="7"/>
    </row>
    <row r="15" spans="1:11" s="8" customFormat="1" ht="15.75">
      <c r="A15" s="16"/>
      <c r="C15" s="16"/>
      <c r="D15" s="16"/>
      <c r="E15" s="16"/>
      <c r="J15" s="7"/>
      <c r="K15" s="7"/>
    </row>
    <row r="16" spans="1:11" s="8" customFormat="1" ht="15.75">
      <c r="A16" s="16"/>
      <c r="C16" s="16"/>
      <c r="D16" s="16"/>
      <c r="E16" s="16"/>
      <c r="J16" s="7"/>
      <c r="K16" s="7"/>
    </row>
    <row r="17" spans="1:11" s="8" customFormat="1" ht="15.75">
      <c r="A17" s="16"/>
      <c r="C17" s="16"/>
      <c r="D17" s="16"/>
      <c r="E17" s="16"/>
      <c r="J17" s="7"/>
      <c r="K17" s="7"/>
    </row>
    <row r="18" spans="1:11" s="8" customFormat="1" ht="15.75">
      <c r="A18" s="16"/>
      <c r="C18" s="16"/>
      <c r="D18" s="16"/>
      <c r="E18" s="16"/>
      <c r="J18" s="7"/>
      <c r="K18" s="7"/>
    </row>
    <row r="19" spans="1:11" s="8" customFormat="1" ht="15.75">
      <c r="A19" s="16"/>
      <c r="C19" s="16"/>
      <c r="D19" s="16"/>
      <c r="E19" s="16"/>
      <c r="J19" s="7"/>
      <c r="K19" s="7"/>
    </row>
    <row r="20" spans="1:11" s="8" customFormat="1" ht="15.75">
      <c r="A20" s="16"/>
      <c r="C20" s="16"/>
      <c r="D20" s="16"/>
      <c r="E20" s="16"/>
      <c r="J20" s="7"/>
      <c r="K20" s="7"/>
    </row>
    <row r="21" spans="1:11" s="8" customFormat="1" ht="15.75">
      <c r="A21" s="16"/>
      <c r="C21" s="16"/>
      <c r="D21" s="16"/>
      <c r="E21" s="16"/>
      <c r="J21" s="7"/>
      <c r="K21" s="7"/>
    </row>
    <row r="22" spans="1:11" s="8" customFormat="1" ht="15.75">
      <c r="A22" s="16"/>
      <c r="C22" s="16"/>
      <c r="D22" s="16"/>
      <c r="E22" s="16"/>
      <c r="J22" s="7"/>
      <c r="K22" s="7"/>
    </row>
    <row r="23" spans="1:11" s="8" customFormat="1" ht="15.75">
      <c r="A23" s="16"/>
      <c r="C23" s="16"/>
      <c r="D23" s="16"/>
      <c r="E23" s="16"/>
      <c r="J23" s="7"/>
      <c r="K23" s="7"/>
    </row>
    <row r="24" spans="1:11" s="8" customFormat="1" ht="15.75">
      <c r="A24" s="16"/>
      <c r="C24" s="16"/>
      <c r="D24" s="16"/>
      <c r="E24" s="16"/>
      <c r="J24" s="7"/>
      <c r="K24" s="7"/>
    </row>
    <row r="25" spans="1:11" s="8" customFormat="1" ht="15.75">
      <c r="A25" s="16"/>
      <c r="C25" s="16"/>
      <c r="D25" s="16"/>
      <c r="E25" s="16"/>
      <c r="J25" s="7"/>
      <c r="K25" s="7"/>
    </row>
    <row r="26" spans="1:11" s="8" customFormat="1" ht="15.75">
      <c r="A26" s="16"/>
      <c r="C26" s="16"/>
      <c r="D26" s="16"/>
      <c r="E26" s="16"/>
      <c r="J26" s="7"/>
      <c r="K26" s="7"/>
    </row>
    <row r="27" spans="1:11" s="8" customFormat="1" ht="15.75">
      <c r="A27" s="16"/>
      <c r="C27" s="16"/>
      <c r="D27" s="16"/>
      <c r="E27" s="16"/>
      <c r="J27" s="7"/>
      <c r="K27" s="7"/>
    </row>
    <row r="28" spans="1:11" s="8" customFormat="1" ht="15.75">
      <c r="A28" s="16"/>
      <c r="C28" s="16"/>
      <c r="D28" s="16"/>
      <c r="E28" s="16"/>
      <c r="J28" s="7"/>
      <c r="K28" s="7"/>
    </row>
    <row r="29" spans="1:11" s="8" customFormat="1" ht="15.75">
      <c r="A29" s="16"/>
      <c r="C29" s="16"/>
      <c r="D29" s="16"/>
      <c r="E29" s="16"/>
      <c r="J29" s="7"/>
      <c r="K29" s="7"/>
    </row>
    <row r="30" spans="1:11" s="8" customFormat="1" ht="15.75">
      <c r="A30" s="16"/>
      <c r="C30" s="16"/>
      <c r="D30" s="16"/>
      <c r="E30" s="16"/>
      <c r="J30" s="7"/>
      <c r="K30" s="7"/>
    </row>
    <row r="31" spans="1:11" s="8" customFormat="1" ht="15.75">
      <c r="A31" s="16"/>
      <c r="C31" s="16"/>
      <c r="D31" s="16"/>
      <c r="E31" s="16"/>
      <c r="J31" s="7"/>
      <c r="K31" s="7"/>
    </row>
    <row r="32" spans="1:11" s="8" customFormat="1" ht="15.75">
      <c r="A32" s="16"/>
      <c r="C32" s="16"/>
      <c r="D32" s="16"/>
      <c r="E32" s="16"/>
      <c r="J32" s="7"/>
      <c r="K32" s="7"/>
    </row>
    <row r="33" spans="1:11" s="8" customFormat="1" ht="15.75">
      <c r="A33" s="16"/>
      <c r="C33" s="16"/>
      <c r="D33" s="16"/>
      <c r="E33" s="16"/>
      <c r="J33" s="7"/>
      <c r="K33" s="7"/>
    </row>
    <row r="34" spans="1:11" s="8" customFormat="1" ht="15.75">
      <c r="A34" s="16"/>
      <c r="C34" s="16"/>
      <c r="D34" s="16"/>
      <c r="E34" s="16"/>
      <c r="J34" s="7"/>
      <c r="K34" s="7"/>
    </row>
    <row r="35" spans="1:11" s="8" customFormat="1" ht="15.75">
      <c r="A35" s="16"/>
      <c r="C35" s="16"/>
      <c r="D35" s="16"/>
      <c r="E35" s="16"/>
      <c r="J35" s="7"/>
      <c r="K35" s="7"/>
    </row>
    <row r="36" spans="1:11" s="8" customFormat="1" ht="15.75">
      <c r="A36" s="16"/>
      <c r="C36" s="16"/>
      <c r="D36" s="16"/>
      <c r="E36" s="16"/>
      <c r="J36" s="7"/>
      <c r="K36" s="7"/>
    </row>
    <row r="37" spans="1:11" s="8" customFormat="1" ht="15.75">
      <c r="A37" s="16"/>
      <c r="C37" s="16"/>
      <c r="D37" s="16"/>
      <c r="E37" s="16"/>
      <c r="J37" s="7"/>
      <c r="K37" s="7"/>
    </row>
    <row r="38" spans="1:11" s="8" customFormat="1" ht="15.75">
      <c r="A38" s="16"/>
      <c r="C38" s="16"/>
      <c r="D38" s="16"/>
      <c r="E38" s="16"/>
      <c r="J38" s="7"/>
      <c r="K38" s="7"/>
    </row>
    <row r="39" spans="1:11" s="8" customFormat="1" ht="15.75">
      <c r="A39" s="16"/>
      <c r="C39" s="16"/>
      <c r="D39" s="16"/>
      <c r="E39" s="16"/>
      <c r="J39" s="7"/>
      <c r="K39" s="7"/>
    </row>
    <row r="40" spans="1:11" s="8" customFormat="1" ht="15.75">
      <c r="A40" s="16"/>
      <c r="C40" s="16"/>
      <c r="D40" s="16"/>
      <c r="E40" s="16"/>
      <c r="J40" s="7"/>
      <c r="K40" s="7"/>
    </row>
    <row r="41" spans="1:11" s="8" customFormat="1" ht="15.75">
      <c r="A41" s="16"/>
      <c r="C41" s="16"/>
      <c r="D41" s="16"/>
      <c r="E41" s="16"/>
      <c r="J41" s="7"/>
      <c r="K41" s="7"/>
    </row>
    <row r="42" spans="1:11" s="8" customFormat="1" ht="15.75">
      <c r="A42" s="16"/>
      <c r="C42" s="16"/>
      <c r="D42" s="16"/>
      <c r="E42" s="16"/>
      <c r="J42" s="7"/>
      <c r="K42" s="7"/>
    </row>
    <row r="43" spans="1:11" s="8" customFormat="1" ht="15.75">
      <c r="A43" s="16"/>
      <c r="C43" s="16"/>
      <c r="D43" s="16"/>
      <c r="E43" s="16"/>
      <c r="J43" s="7"/>
      <c r="K43" s="7"/>
    </row>
    <row r="44" spans="1:11" s="8" customFormat="1" ht="15.75">
      <c r="A44" s="16"/>
      <c r="C44" s="16"/>
      <c r="D44" s="16"/>
      <c r="E44" s="16"/>
      <c r="J44" s="7"/>
      <c r="K44" s="7"/>
    </row>
    <row r="45" spans="1:11" s="8" customFormat="1" ht="15.75">
      <c r="A45" s="16"/>
      <c r="C45" s="16"/>
      <c r="D45" s="16"/>
      <c r="E45" s="16"/>
      <c r="J45" s="7"/>
      <c r="K45" s="7"/>
    </row>
    <row r="46" spans="1:11" s="8" customFormat="1" ht="15.75">
      <c r="A46" s="16"/>
      <c r="C46" s="16"/>
      <c r="D46" s="16"/>
      <c r="E46" s="16"/>
      <c r="J46" s="7"/>
      <c r="K46" s="7"/>
    </row>
    <row r="47" spans="1:11" s="8" customFormat="1" ht="15.75">
      <c r="A47" s="16"/>
      <c r="C47" s="16"/>
      <c r="D47" s="16"/>
      <c r="E47" s="16"/>
      <c r="J47" s="7"/>
      <c r="K47" s="7"/>
    </row>
    <row r="48" spans="1:11" s="8" customFormat="1" ht="15.75">
      <c r="A48" s="16"/>
      <c r="C48" s="16"/>
      <c r="D48" s="16"/>
      <c r="E48" s="16"/>
      <c r="J48" s="7"/>
      <c r="K48" s="7"/>
    </row>
    <row r="49" spans="1:11" s="8" customFormat="1" ht="15.75">
      <c r="A49" s="16"/>
      <c r="C49" s="16"/>
      <c r="D49" s="16"/>
      <c r="E49" s="16"/>
      <c r="J49" s="7"/>
      <c r="K49" s="7"/>
    </row>
    <row r="50" spans="1:11" s="8" customFormat="1" ht="15.75">
      <c r="A50" s="16"/>
      <c r="C50" s="16"/>
      <c r="D50" s="16"/>
      <c r="E50" s="16"/>
      <c r="J50" s="7"/>
      <c r="K50" s="7"/>
    </row>
    <row r="51" spans="1:11" s="8" customFormat="1" ht="15.75">
      <c r="A51" s="16"/>
      <c r="C51" s="16"/>
      <c r="D51" s="16"/>
      <c r="E51" s="16"/>
      <c r="J51" s="7"/>
      <c r="K51" s="7"/>
    </row>
    <row r="52" spans="1:11" s="8" customFormat="1" ht="15.75">
      <c r="A52" s="16"/>
      <c r="C52" s="16"/>
      <c r="D52" s="16"/>
      <c r="E52" s="16"/>
      <c r="J52" s="7"/>
      <c r="K52" s="7"/>
    </row>
    <row r="53" spans="1:11" s="8" customFormat="1" ht="15.75">
      <c r="A53" s="16"/>
      <c r="C53" s="16"/>
      <c r="D53" s="16"/>
      <c r="E53" s="16"/>
      <c r="J53" s="7"/>
      <c r="K53" s="7"/>
    </row>
    <row r="54" spans="1:11" s="8" customFormat="1" ht="15.75">
      <c r="A54" s="16"/>
      <c r="C54" s="16"/>
      <c r="D54" s="16"/>
      <c r="E54" s="16"/>
      <c r="J54" s="7"/>
      <c r="K54" s="7"/>
    </row>
    <row r="55" spans="1:11" s="8" customFormat="1" ht="15.75">
      <c r="A55" s="16"/>
      <c r="C55" s="16"/>
      <c r="D55" s="16"/>
      <c r="E55" s="16"/>
      <c r="J55" s="7"/>
      <c r="K55" s="7"/>
    </row>
    <row r="56" spans="1:11" s="8" customFormat="1" ht="15.75">
      <c r="A56" s="16"/>
      <c r="C56" s="16"/>
      <c r="D56" s="16"/>
      <c r="E56" s="16"/>
      <c r="J56" s="7"/>
      <c r="K56" s="7"/>
    </row>
    <row r="57" spans="1:11" s="8" customFormat="1" ht="15.75">
      <c r="A57" s="16"/>
      <c r="C57" s="16"/>
      <c r="D57" s="16"/>
      <c r="E57" s="16"/>
      <c r="J57" s="7"/>
      <c r="K57" s="7"/>
    </row>
    <row r="58" spans="1:11" s="8" customFormat="1" ht="15.75">
      <c r="A58" s="16"/>
      <c r="C58" s="16"/>
      <c r="D58" s="16"/>
      <c r="E58" s="16"/>
      <c r="J58" s="7"/>
      <c r="K58" s="7"/>
    </row>
    <row r="59" spans="1:11" s="8" customFormat="1" ht="15.75">
      <c r="A59" s="16"/>
      <c r="C59" s="16"/>
      <c r="D59" s="16"/>
      <c r="E59" s="16"/>
      <c r="J59" s="7"/>
      <c r="K59" s="7"/>
    </row>
    <row r="60" spans="1:11" s="8" customFormat="1" ht="15.75">
      <c r="A60" s="16"/>
      <c r="C60" s="16"/>
      <c r="D60" s="16"/>
      <c r="E60" s="16"/>
      <c r="J60" s="7"/>
      <c r="K60" s="7"/>
    </row>
    <row r="61" spans="1:11" s="8" customFormat="1" ht="15.75">
      <c r="A61" s="16"/>
      <c r="C61" s="16"/>
      <c r="D61" s="16"/>
      <c r="E61" s="16"/>
      <c r="J61" s="7"/>
      <c r="K61" s="7"/>
    </row>
    <row r="62" spans="1:11" s="8" customFormat="1" ht="15.75">
      <c r="A62" s="16"/>
      <c r="C62" s="16"/>
      <c r="D62" s="16"/>
      <c r="E62" s="16"/>
      <c r="J62" s="7"/>
      <c r="K62" s="7"/>
    </row>
    <row r="63" spans="1:11" s="8" customFormat="1" ht="15.75">
      <c r="A63" s="16"/>
      <c r="C63" s="16"/>
      <c r="D63" s="16"/>
      <c r="E63" s="16"/>
      <c r="J63" s="7"/>
      <c r="K63" s="7"/>
    </row>
    <row r="64" spans="1:11" s="8" customFormat="1" ht="15.75">
      <c r="A64" s="16"/>
      <c r="C64" s="16"/>
      <c r="D64" s="16"/>
      <c r="E64" s="16"/>
      <c r="J64" s="7"/>
      <c r="K64" s="7"/>
    </row>
    <row r="65" spans="1:11" s="8" customFormat="1" ht="15.75">
      <c r="A65" s="16"/>
      <c r="C65" s="16"/>
      <c r="D65" s="16"/>
      <c r="E65" s="16"/>
      <c r="J65" s="7"/>
      <c r="K65" s="7"/>
    </row>
    <row r="66" spans="1:11" s="8" customFormat="1" ht="15.75">
      <c r="A66" s="16"/>
      <c r="C66" s="16"/>
      <c r="D66" s="16"/>
      <c r="E66" s="16"/>
      <c r="J66" s="7"/>
      <c r="K66" s="7"/>
    </row>
    <row r="67" spans="1:11" s="8" customFormat="1" ht="15.75">
      <c r="A67" s="16"/>
      <c r="C67" s="16"/>
      <c r="D67" s="16"/>
      <c r="E67" s="16"/>
      <c r="J67" s="7"/>
      <c r="K67" s="7"/>
    </row>
    <row r="68" spans="1:11" s="8" customFormat="1" ht="15.75">
      <c r="A68" s="16"/>
      <c r="C68" s="16"/>
      <c r="D68" s="16"/>
      <c r="E68" s="16"/>
      <c r="J68" s="7"/>
      <c r="K68" s="7"/>
    </row>
    <row r="69" spans="1:11" s="8" customFormat="1" ht="15.75">
      <c r="A69" s="16"/>
      <c r="C69" s="16"/>
      <c r="D69" s="16"/>
      <c r="E69" s="16"/>
      <c r="J69" s="7"/>
      <c r="K69" s="7"/>
    </row>
    <row r="70" spans="1:11" s="8" customFormat="1" ht="15.75">
      <c r="A70" s="16"/>
      <c r="C70" s="16"/>
      <c r="D70" s="16"/>
      <c r="E70" s="16"/>
      <c r="J70" s="7"/>
      <c r="K70" s="7"/>
    </row>
    <row r="71" spans="1:11" s="8" customFormat="1" ht="15.75">
      <c r="A71" s="16"/>
      <c r="C71" s="16"/>
      <c r="D71" s="16"/>
      <c r="E71" s="16"/>
      <c r="J71" s="7"/>
      <c r="K71" s="7"/>
    </row>
    <row r="72" spans="1:11" s="8" customFormat="1" ht="15.75">
      <c r="A72" s="16"/>
      <c r="C72" s="16"/>
      <c r="D72" s="16"/>
      <c r="E72" s="16"/>
      <c r="J72" s="7"/>
      <c r="K72" s="7"/>
    </row>
    <row r="73" spans="1:11" s="8" customFormat="1" ht="15.75">
      <c r="A73" s="16"/>
      <c r="C73" s="16"/>
      <c r="D73" s="16"/>
      <c r="E73" s="16"/>
      <c r="J73" s="7"/>
      <c r="K73" s="7"/>
    </row>
    <row r="74" spans="1:11" s="8" customFormat="1" ht="15.75">
      <c r="A74" s="16"/>
      <c r="C74" s="16"/>
      <c r="D74" s="16"/>
      <c r="E74" s="16"/>
      <c r="J74" s="7"/>
      <c r="K74" s="7"/>
    </row>
    <row r="75" spans="1:11" s="8" customFormat="1" ht="16.5" thickBot="1">
      <c r="A75" s="16"/>
      <c r="C75" s="16"/>
      <c r="D75" s="16"/>
      <c r="E75" s="16"/>
      <c r="J75" s="7"/>
      <c r="K75" s="7"/>
    </row>
    <row r="76" spans="1:11" s="8" customFormat="1" ht="15.75">
      <c r="A76" s="70" t="s">
        <v>44</v>
      </c>
      <c r="B76" s="58"/>
      <c r="C76" s="43"/>
      <c r="D76" s="43"/>
      <c r="E76" s="43"/>
      <c r="F76" s="59"/>
      <c r="J76" s="7"/>
      <c r="K76" s="7"/>
    </row>
    <row r="77" spans="1:11" s="8" customFormat="1" ht="15.75" thickBot="1">
      <c r="A77" s="44"/>
      <c r="B77" s="60"/>
      <c r="C77" s="45"/>
      <c r="D77" s="45"/>
      <c r="E77" s="45"/>
      <c r="F77" s="61"/>
      <c r="J77" s="7"/>
      <c r="K77" s="7"/>
    </row>
    <row r="78" spans="1:11" s="8" customFormat="1" ht="16.5" thickBot="1">
      <c r="A78" s="44" t="s">
        <v>39</v>
      </c>
      <c r="B78" s="60"/>
      <c r="C78" s="46">
        <v>49.83</v>
      </c>
      <c r="D78" s="45" t="s">
        <v>30</v>
      </c>
      <c r="E78" s="45" t="s">
        <v>34</v>
      </c>
      <c r="F78" s="61"/>
      <c r="J78" s="7"/>
      <c r="K78" s="7"/>
    </row>
    <row r="79" spans="1:11" s="8" customFormat="1" ht="16.5" thickBot="1">
      <c r="A79" s="44" t="s">
        <v>40</v>
      </c>
      <c r="B79" s="60"/>
      <c r="C79" s="71">
        <v>2800</v>
      </c>
      <c r="D79" s="45" t="s">
        <v>16</v>
      </c>
      <c r="E79" s="45"/>
      <c r="F79" s="61"/>
      <c r="J79" s="7"/>
      <c r="K79" s="7"/>
    </row>
    <row r="80" spans="1:11" s="8" customFormat="1">
      <c r="A80" s="44"/>
      <c r="B80" s="60"/>
      <c r="C80" s="45"/>
      <c r="D80" s="45"/>
      <c r="E80" s="45"/>
      <c r="F80" s="61"/>
      <c r="J80" s="7"/>
      <c r="K80" s="7"/>
    </row>
    <row r="81" spans="1:11" s="8" customFormat="1" ht="15.75" thickBot="1">
      <c r="A81" s="44" t="s">
        <v>17</v>
      </c>
      <c r="B81" s="60"/>
      <c r="C81" s="47">
        <f>C78*C79</f>
        <v>139524</v>
      </c>
      <c r="D81" s="45"/>
      <c r="E81" s="45"/>
      <c r="F81" s="61"/>
      <c r="J81" s="7"/>
      <c r="K81" s="7"/>
    </row>
    <row r="82" spans="1:11" s="8" customFormat="1" ht="16.5" thickBot="1">
      <c r="A82" s="44" t="s">
        <v>41</v>
      </c>
      <c r="B82" s="60"/>
      <c r="C82" s="71">
        <v>0</v>
      </c>
      <c r="D82" s="45"/>
      <c r="E82" s="45"/>
      <c r="F82" s="61"/>
      <c r="J82" s="7"/>
      <c r="K82" s="7"/>
    </row>
    <row r="83" spans="1:11" s="8" customFormat="1" ht="16.5" thickBot="1">
      <c r="A83" s="44" t="s">
        <v>32</v>
      </c>
      <c r="B83" s="60"/>
      <c r="C83" s="71">
        <v>0</v>
      </c>
      <c r="D83" s="45"/>
      <c r="E83" s="45"/>
      <c r="F83" s="61"/>
      <c r="J83" s="7"/>
      <c r="K83" s="7"/>
    </row>
    <row r="84" spans="1:11" s="8" customFormat="1" ht="16.5" thickBot="1">
      <c r="A84" s="44" t="s">
        <v>33</v>
      </c>
      <c r="B84" s="60"/>
      <c r="C84" s="71">
        <v>0</v>
      </c>
      <c r="D84" s="45"/>
      <c r="E84" s="45"/>
      <c r="F84" s="61"/>
      <c r="J84" s="7"/>
      <c r="K84" s="7"/>
    </row>
    <row r="85" spans="1:11" s="8" customFormat="1" ht="16.5" thickBot="1">
      <c r="A85" s="68" t="s">
        <v>31</v>
      </c>
      <c r="B85" s="66"/>
      <c r="C85" s="71">
        <v>0</v>
      </c>
      <c r="D85" s="45"/>
      <c r="E85" s="45"/>
      <c r="F85" s="61"/>
      <c r="J85" s="7"/>
      <c r="K85" s="7"/>
    </row>
    <row r="86" spans="1:11" s="8" customFormat="1" ht="15.75">
      <c r="A86" s="62" t="s">
        <v>18</v>
      </c>
      <c r="B86" s="60"/>
      <c r="C86" s="63">
        <f>SUM(C81:C85)</f>
        <v>139524</v>
      </c>
      <c r="D86" s="64"/>
      <c r="E86" s="64"/>
      <c r="F86" s="61"/>
      <c r="J86" s="7"/>
      <c r="K86" s="7"/>
    </row>
    <row r="87" spans="1:11" s="8" customFormat="1">
      <c r="A87" s="44" t="s">
        <v>42</v>
      </c>
      <c r="B87" s="60"/>
      <c r="C87" s="45"/>
      <c r="D87" s="45"/>
      <c r="E87" s="45"/>
      <c r="F87" s="61"/>
      <c r="J87" s="7"/>
      <c r="K87" s="7"/>
    </row>
    <row r="88" spans="1:11" s="8" customFormat="1">
      <c r="A88" s="44" t="s">
        <v>19</v>
      </c>
      <c r="B88" s="60"/>
      <c r="C88" s="48">
        <f>(C86*D88)</f>
        <v>4883.34</v>
      </c>
      <c r="D88" s="49">
        <v>3.5000000000000003E-2</v>
      </c>
      <c r="E88" s="45" t="s">
        <v>20</v>
      </c>
      <c r="F88" s="61"/>
      <c r="J88" s="7"/>
      <c r="K88" s="7"/>
    </row>
    <row r="89" spans="1:11" s="8" customFormat="1">
      <c r="A89" s="44" t="s">
        <v>21</v>
      </c>
      <c r="B89" s="60"/>
      <c r="C89" s="48">
        <f>(C86*D89)</f>
        <v>1255.7159999999999</v>
      </c>
      <c r="D89" s="49">
        <v>8.9999999999999993E-3</v>
      </c>
      <c r="E89" s="45" t="s">
        <v>20</v>
      </c>
      <c r="F89" s="61"/>
      <c r="J89" s="7"/>
      <c r="K89" s="7"/>
    </row>
    <row r="90" spans="1:11" s="8" customFormat="1">
      <c r="A90" s="44" t="s">
        <v>28</v>
      </c>
      <c r="B90" s="60"/>
      <c r="C90" s="48">
        <f>(C86*D90)</f>
        <v>523.21500000000003</v>
      </c>
      <c r="D90" s="50">
        <v>3.7499999999999999E-3</v>
      </c>
      <c r="E90" s="45" t="s">
        <v>20</v>
      </c>
      <c r="F90" s="61"/>
      <c r="J90" s="7"/>
      <c r="K90" s="7"/>
    </row>
    <row r="91" spans="1:11" s="8" customFormat="1" ht="30" customHeight="1" thickBot="1">
      <c r="A91" s="68" t="s">
        <v>29</v>
      </c>
      <c r="B91" s="65"/>
      <c r="C91" s="69"/>
      <c r="D91" s="50">
        <v>3.7499999999999999E-3</v>
      </c>
      <c r="E91" s="101" t="s">
        <v>48</v>
      </c>
      <c r="F91" s="102"/>
      <c r="J91" s="7"/>
      <c r="K91" s="7"/>
    </row>
    <row r="92" spans="1:11" s="8" customFormat="1" ht="16.5" thickBot="1">
      <c r="A92" s="74" t="s">
        <v>43</v>
      </c>
      <c r="B92" s="51"/>
      <c r="C92" s="75">
        <f>SUM(C86:C91)</f>
        <v>146186.27099999998</v>
      </c>
      <c r="D92" s="51"/>
      <c r="E92" s="51"/>
      <c r="F92" s="76"/>
      <c r="J92" s="7"/>
      <c r="K92" s="7"/>
    </row>
    <row r="93" spans="1:11" s="8" customFormat="1" ht="16.5" thickBot="1">
      <c r="A93" s="16"/>
      <c r="C93" s="16"/>
      <c r="D93" s="16"/>
      <c r="E93" s="16"/>
      <c r="J93" s="7"/>
      <c r="K93" s="7"/>
    </row>
    <row r="94" spans="1:11" s="8" customFormat="1" ht="15.75">
      <c r="A94" s="70" t="s">
        <v>45</v>
      </c>
      <c r="B94" s="58"/>
      <c r="C94" s="43"/>
      <c r="D94" s="43"/>
      <c r="E94" s="43"/>
      <c r="F94" s="59"/>
    </row>
    <row r="95" spans="1:11" s="8" customFormat="1">
      <c r="A95" s="44"/>
      <c r="B95" s="60"/>
      <c r="C95" s="45"/>
      <c r="D95" s="45"/>
      <c r="E95" s="45"/>
      <c r="F95" s="61"/>
    </row>
    <row r="96" spans="1:11" s="8" customFormat="1" ht="16.5" thickBot="1">
      <c r="A96" s="77" t="s">
        <v>47</v>
      </c>
      <c r="B96" s="45"/>
      <c r="C96" s="73"/>
      <c r="D96" s="45"/>
      <c r="E96" s="45"/>
      <c r="F96" s="78"/>
    </row>
    <row r="97" spans="1:18" s="8" customFormat="1" ht="16.5" thickBot="1">
      <c r="A97" s="77" t="s">
        <v>43</v>
      </c>
      <c r="B97" s="45"/>
      <c r="C97" s="71">
        <v>146186.26999999999</v>
      </c>
      <c r="D97" s="45" t="s">
        <v>46</v>
      </c>
      <c r="E97" s="45"/>
      <c r="F97" s="78"/>
    </row>
    <row r="98" spans="1:18" s="8" customFormat="1" ht="16.5" thickBot="1">
      <c r="A98" s="68" t="s">
        <v>22</v>
      </c>
      <c r="B98" s="65"/>
      <c r="C98" s="69">
        <f>C97*D98</f>
        <v>43855.880999999994</v>
      </c>
      <c r="D98" s="100">
        <v>0.3</v>
      </c>
      <c r="E98" s="45" t="s">
        <v>35</v>
      </c>
      <c r="F98" s="61"/>
    </row>
    <row r="99" spans="1:18" s="8" customFormat="1" ht="16.5" thickBot="1">
      <c r="A99" s="72" t="s">
        <v>23</v>
      </c>
      <c r="B99" s="65"/>
      <c r="C99" s="79">
        <f>C97-C98</f>
        <v>102330.389</v>
      </c>
      <c r="D99" s="99"/>
      <c r="E99" s="51"/>
      <c r="F99" s="66"/>
    </row>
    <row r="100" spans="1:18" s="8" customFormat="1"/>
    <row r="101" spans="1:18" s="8" customFormat="1" ht="15.75" thickBot="1">
      <c r="A101" s="18"/>
      <c r="B101"/>
      <c r="C101"/>
      <c r="D101"/>
      <c r="E101"/>
    </row>
    <row r="102" spans="1:18" s="8" customFormat="1" ht="15.75">
      <c r="A102" s="91" t="s">
        <v>0</v>
      </c>
      <c r="B102" s="92"/>
      <c r="C102" s="23"/>
      <c r="D102" s="24">
        <f>C99</f>
        <v>102330.389</v>
      </c>
      <c r="E102" s="1"/>
      <c r="F102" s="14"/>
    </row>
    <row r="103" spans="1:18" s="8" customFormat="1" ht="16.5" thickBot="1">
      <c r="A103" s="93" t="s">
        <v>1</v>
      </c>
      <c r="B103" s="94"/>
      <c r="C103" s="26"/>
      <c r="D103" s="40">
        <v>2.5000000000000001E-2</v>
      </c>
      <c r="E103" s="1"/>
      <c r="F103" s="15"/>
    </row>
    <row r="104" spans="1:18" s="8" customFormat="1" ht="16.5" thickBot="1">
      <c r="A104" s="93" t="s">
        <v>36</v>
      </c>
      <c r="B104" s="94"/>
      <c r="C104" s="25"/>
      <c r="D104" s="38">
        <v>15</v>
      </c>
      <c r="E104" s="1"/>
      <c r="F104" s="2"/>
    </row>
    <row r="105" spans="1:18" s="8" customFormat="1" ht="16.5" thickBot="1">
      <c r="A105" s="93" t="s">
        <v>2</v>
      </c>
      <c r="B105" s="94"/>
      <c r="C105" s="25"/>
      <c r="D105" s="39">
        <v>42736</v>
      </c>
      <c r="E105" s="1"/>
      <c r="F105" s="2"/>
    </row>
    <row r="106" spans="1:18" ht="16.5" thickBot="1">
      <c r="A106" s="93" t="s">
        <v>3</v>
      </c>
      <c r="B106" s="94"/>
      <c r="C106" s="26"/>
      <c r="D106" s="67">
        <v>0</v>
      </c>
      <c r="E106" s="1"/>
      <c r="F106" s="2"/>
      <c r="P106" s="8"/>
      <c r="Q106" s="8"/>
      <c r="R106" s="8"/>
    </row>
    <row r="107" spans="1:18" ht="16.5" thickBot="1">
      <c r="A107" s="93" t="s">
        <v>37</v>
      </c>
      <c r="B107" s="94"/>
      <c r="C107" s="25"/>
      <c r="D107" s="39">
        <f>DATE(YEAR(D105)+D104,MONTH(D105),DAY(D105)-1)</f>
        <v>48213</v>
      </c>
      <c r="E107" s="1"/>
      <c r="F107" s="9"/>
      <c r="P107" s="8"/>
      <c r="Q107" s="8"/>
      <c r="R107" s="8"/>
    </row>
    <row r="108" spans="1:18" ht="16.5" thickBot="1">
      <c r="A108" s="95"/>
      <c r="B108" s="96"/>
      <c r="C108" s="27"/>
      <c r="D108" s="28"/>
      <c r="E108" s="1"/>
      <c r="F108" s="1"/>
      <c r="P108" s="8"/>
      <c r="Q108" s="8"/>
      <c r="R108" s="8"/>
    </row>
    <row r="109" spans="1:18" ht="16.5" thickBot="1">
      <c r="A109" s="93" t="s">
        <v>4</v>
      </c>
      <c r="B109" s="94"/>
      <c r="C109" s="25"/>
      <c r="D109" s="37">
        <f>IF(Values_Entered,-PMT(Interest_Rate/12,Loan_Years*12,Loan_Amount),"")</f>
        <v>682.32799138891869</v>
      </c>
      <c r="E109" s="1"/>
      <c r="F109" s="5"/>
      <c r="P109" s="8"/>
      <c r="Q109" s="8"/>
      <c r="R109" s="8"/>
    </row>
    <row r="110" spans="1:18" ht="15.75">
      <c r="A110" s="93" t="s">
        <v>26</v>
      </c>
      <c r="B110" s="94"/>
      <c r="C110" s="26"/>
      <c r="D110" s="29">
        <f>IF(Values_Entered,Loan_Years*12,"")</f>
        <v>180</v>
      </c>
      <c r="E110" s="1"/>
      <c r="F110" s="5"/>
      <c r="P110" s="8"/>
      <c r="Q110" s="8"/>
      <c r="R110" s="8"/>
    </row>
    <row r="111" spans="1:18" ht="15.75">
      <c r="A111" s="93" t="s">
        <v>5</v>
      </c>
      <c r="B111" s="94"/>
      <c r="C111" s="26"/>
      <c r="D111" s="29">
        <f>IF(Values_Entered,SUMIF(Beg_Bal,"&gt;0",Extra_Pay),"")</f>
        <v>0</v>
      </c>
      <c r="E111" s="1"/>
      <c r="F111" s="6"/>
      <c r="P111" s="8"/>
      <c r="Q111" s="8"/>
      <c r="R111" s="8"/>
    </row>
    <row r="112" spans="1:18" ht="15.75">
      <c r="A112" s="93" t="s">
        <v>6</v>
      </c>
      <c r="B112" s="94"/>
      <c r="C112" s="25"/>
      <c r="D112" s="41">
        <f>IF(Values_Entered,SUMIF(Beg_Bal,"&gt;0",Int),"")</f>
        <v>20488.649450005418</v>
      </c>
      <c r="E112" s="1"/>
      <c r="F112" s="6"/>
      <c r="P112" s="8"/>
      <c r="Q112" s="8"/>
      <c r="R112" s="8"/>
    </row>
    <row r="113" spans="1:18" ht="16.5" thickBot="1">
      <c r="A113" s="97" t="s">
        <v>27</v>
      </c>
      <c r="B113" s="98"/>
      <c r="C113" s="30"/>
      <c r="D113" s="42">
        <f>D102+D112</f>
        <v>122819.03845000541</v>
      </c>
      <c r="E113" s="1"/>
      <c r="F113" s="5"/>
      <c r="P113" s="8"/>
      <c r="Q113" s="8"/>
      <c r="R113" s="8"/>
    </row>
    <row r="114" spans="1:18" ht="15.75">
      <c r="A114" s="52"/>
      <c r="B114" s="53"/>
      <c r="C114" s="53"/>
      <c r="D114" s="54"/>
      <c r="E114" s="3"/>
      <c r="F114" s="5"/>
      <c r="P114" s="8"/>
      <c r="Q114" s="8"/>
      <c r="R114" s="8"/>
    </row>
    <row r="115" spans="1:18" ht="15.75">
      <c r="A115" s="52"/>
      <c r="B115" s="53"/>
      <c r="C115" s="53"/>
      <c r="D115" s="54"/>
      <c r="E115" s="3"/>
      <c r="F115" s="5"/>
      <c r="G115" s="14"/>
      <c r="H115" s="14"/>
      <c r="I115" s="14"/>
      <c r="P115" s="14"/>
      <c r="Q115" s="14"/>
      <c r="R115" s="14"/>
    </row>
    <row r="116" spans="1:18" ht="15.75" thickBot="1">
      <c r="A116" s="31"/>
      <c r="B116" s="1"/>
      <c r="C116" s="1"/>
      <c r="D116" s="1"/>
      <c r="E116" s="9"/>
      <c r="F116" s="9"/>
      <c r="G116" s="15"/>
      <c r="H116" s="15"/>
      <c r="I116" s="15"/>
      <c r="P116" s="15"/>
      <c r="Q116" s="15"/>
      <c r="R116" s="15"/>
    </row>
    <row r="117" spans="1:18" ht="32.25" thickBot="1">
      <c r="A117" s="36" t="s">
        <v>8</v>
      </c>
      <c r="B117" s="35" t="s">
        <v>24</v>
      </c>
      <c r="C117" s="36" t="s">
        <v>9</v>
      </c>
      <c r="D117" s="35" t="s">
        <v>10</v>
      </c>
      <c r="E117" s="36" t="s">
        <v>11</v>
      </c>
      <c r="F117" s="35" t="s">
        <v>12</v>
      </c>
      <c r="G117" s="36" t="s">
        <v>25</v>
      </c>
      <c r="H117" s="35" t="s">
        <v>7</v>
      </c>
      <c r="I117" s="36" t="s">
        <v>13</v>
      </c>
      <c r="P117" s="3"/>
      <c r="Q117" s="1"/>
      <c r="R117" s="4"/>
    </row>
    <row r="118" spans="1:18">
      <c r="A118" s="80">
        <f>IF(Values_Entered,1,"")</f>
        <v>1</v>
      </c>
      <c r="B118" s="81">
        <f>IF(Pay_Num&lt;&gt;"",Loan_Start,"")</f>
        <v>42736</v>
      </c>
      <c r="C118" s="82">
        <f>IF(Values_Entered,Loan_Amount,"")</f>
        <v>102330.389</v>
      </c>
      <c r="D118" s="83">
        <f>IF(Pay_Num&lt;&gt;"",Scheduled_Monthly_Payment,"")</f>
        <v>682.32799138891869</v>
      </c>
      <c r="E118" s="84">
        <v>0</v>
      </c>
      <c r="F118" s="83">
        <f>IF(Pay_Num&lt;&gt;"",Sched_Pay+Extra_Pay,"")</f>
        <v>682.32799138891869</v>
      </c>
      <c r="G118" s="82">
        <f>IF(Pay_Num&lt;&gt;"",Total_Pay-Int,"")</f>
        <v>469.13968097225199</v>
      </c>
      <c r="H118" s="83">
        <f>IF(Pay_Num&lt;&gt;"",Beg_Bal*Interest_Rate/12,"")</f>
        <v>213.18831041666667</v>
      </c>
      <c r="I118" s="82">
        <f>IF(Pay_Num&lt;&gt;"",Beg_Bal-Princ,"")</f>
        <v>101861.24931902775</v>
      </c>
      <c r="P118" s="3"/>
      <c r="Q118" s="1"/>
      <c r="R118" s="4"/>
    </row>
    <row r="119" spans="1:18">
      <c r="A119" s="32">
        <f>IF(Values_Entered,A118+1,"")</f>
        <v>2</v>
      </c>
      <c r="B119" s="13">
        <f t="shared" ref="B119:B182" si="0">IF(Pay_Num&lt;&gt;"",DATE(YEAR(B118),MONTH(B118)+1,DAY(B118)),"")</f>
        <v>42767</v>
      </c>
      <c r="C119" s="33">
        <f t="shared" ref="C119:C150" si="1">IF(Pay_Num&lt;&gt;"",I118,"")</f>
        <v>101861.24931902775</v>
      </c>
      <c r="D119" s="17">
        <f>IF(Pay_Num&lt;&gt;"",Scheduled_Monthly_Payment,"")</f>
        <v>682.32799138891869</v>
      </c>
      <c r="E119" s="34">
        <v>0</v>
      </c>
      <c r="F119" s="17">
        <f t="shared" ref="F119:F182" si="2">IF(Pay_Num&lt;&gt;"",Sched_Pay+Extra_Pay,"")</f>
        <v>682.32799138891869</v>
      </c>
      <c r="G119" s="33">
        <f t="shared" ref="G119:G182" si="3">IF(Pay_Num&lt;&gt;"",Total_Pay-Int,"")</f>
        <v>470.11705530761083</v>
      </c>
      <c r="H119" s="17">
        <f>IF(Pay_Num&lt;&gt;"",Beg_Bal*Interest_Rate/12,"")</f>
        <v>212.21093608130784</v>
      </c>
      <c r="I119" s="33">
        <f t="shared" ref="I119:I182" si="4">IF(Pay_Num&lt;&gt;"",Beg_Bal-Princ,"")</f>
        <v>101391.13226372014</v>
      </c>
      <c r="P119" s="3"/>
      <c r="Q119" s="1"/>
      <c r="R119" s="4"/>
    </row>
    <row r="120" spans="1:18">
      <c r="A120" s="32">
        <f>IF(Values_Entered,A119+1,"")</f>
        <v>3</v>
      </c>
      <c r="B120" s="13">
        <f t="shared" si="0"/>
        <v>42795</v>
      </c>
      <c r="C120" s="33">
        <f t="shared" si="1"/>
        <v>101391.13226372014</v>
      </c>
      <c r="D120" s="17">
        <f t="shared" ref="D120:D183" si="5">IF(Pay_Num&lt;&gt;"",Scheduled_Monthly_Payment,"")</f>
        <v>682.32799138891869</v>
      </c>
      <c r="E120" s="34">
        <v>0</v>
      </c>
      <c r="F120" s="17">
        <f t="shared" si="2"/>
        <v>682.32799138891869</v>
      </c>
      <c r="G120" s="33">
        <f t="shared" si="3"/>
        <v>471.09646583950178</v>
      </c>
      <c r="H120" s="17">
        <f t="shared" ref="H120:H183" si="6">IF(Pay_Num&lt;&gt;"",Beg_Bal*Interest_Rate/12,"")</f>
        <v>211.23152554941694</v>
      </c>
      <c r="I120" s="33">
        <f t="shared" si="4"/>
        <v>100920.03579788064</v>
      </c>
      <c r="P120" s="9"/>
      <c r="Q120" s="1"/>
      <c r="R120" s="4"/>
    </row>
    <row r="121" spans="1:18">
      <c r="A121" s="32">
        <f>IF(Values_Entered,A120+1,"")</f>
        <v>4</v>
      </c>
      <c r="B121" s="13">
        <f t="shared" si="0"/>
        <v>42826</v>
      </c>
      <c r="C121" s="33">
        <f t="shared" si="1"/>
        <v>100920.03579788064</v>
      </c>
      <c r="D121" s="17">
        <f t="shared" si="5"/>
        <v>682.32799138891869</v>
      </c>
      <c r="E121" s="34">
        <v>0</v>
      </c>
      <c r="F121" s="17">
        <f t="shared" si="2"/>
        <v>682.32799138891869</v>
      </c>
      <c r="G121" s="33">
        <f t="shared" si="3"/>
        <v>472.07791681000072</v>
      </c>
      <c r="H121" s="17">
        <f t="shared" si="6"/>
        <v>210.250074578918</v>
      </c>
      <c r="I121" s="33">
        <f t="shared" si="4"/>
        <v>100447.95788107064</v>
      </c>
      <c r="P121" s="1"/>
      <c r="Q121" s="1"/>
      <c r="R121" s="4"/>
    </row>
    <row r="122" spans="1:18">
      <c r="A122" s="32">
        <f>IF(Values_Entered,A121+1,"")</f>
        <v>5</v>
      </c>
      <c r="B122" s="13">
        <f t="shared" si="0"/>
        <v>42856</v>
      </c>
      <c r="C122" s="33">
        <f t="shared" si="1"/>
        <v>100447.95788107064</v>
      </c>
      <c r="D122" s="17">
        <f t="shared" si="5"/>
        <v>682.32799138891869</v>
      </c>
      <c r="E122" s="34">
        <f t="shared" ref="E122:E182" si="7">IF(Pay_Num&lt;&gt;"",Scheduled_Extra_Payments,"")</f>
        <v>0</v>
      </c>
      <c r="F122" s="17">
        <f t="shared" si="2"/>
        <v>682.32799138891869</v>
      </c>
      <c r="G122" s="33">
        <f t="shared" si="3"/>
        <v>473.06141247002154</v>
      </c>
      <c r="H122" s="17">
        <f t="shared" si="6"/>
        <v>209.26657891889718</v>
      </c>
      <c r="I122" s="33">
        <f t="shared" si="4"/>
        <v>99974.896468600622</v>
      </c>
      <c r="P122" s="5"/>
      <c r="Q122" s="1"/>
      <c r="R122" s="4"/>
    </row>
    <row r="123" spans="1:18">
      <c r="A123" s="32">
        <f>IF(Values_Entered,A122+1,"")</f>
        <v>6</v>
      </c>
      <c r="B123" s="13">
        <f t="shared" si="0"/>
        <v>42887</v>
      </c>
      <c r="C123" s="33">
        <f t="shared" si="1"/>
        <v>99974.896468600622</v>
      </c>
      <c r="D123" s="17">
        <f t="shared" si="5"/>
        <v>682.32799138891869</v>
      </c>
      <c r="E123" s="34">
        <f t="shared" si="7"/>
        <v>0</v>
      </c>
      <c r="F123" s="17">
        <f t="shared" si="2"/>
        <v>682.32799138891869</v>
      </c>
      <c r="G123" s="33">
        <f t="shared" si="3"/>
        <v>474.04695707933399</v>
      </c>
      <c r="H123" s="17">
        <f t="shared" si="6"/>
        <v>208.28103430958467</v>
      </c>
      <c r="I123" s="33">
        <f t="shared" si="4"/>
        <v>99500.849511521286</v>
      </c>
      <c r="P123" s="5"/>
      <c r="Q123" s="1"/>
      <c r="R123" s="4"/>
    </row>
    <row r="124" spans="1:18" ht="14.25" customHeight="1">
      <c r="A124" s="32">
        <f>IF(Values_Entered,A123+1,"")</f>
        <v>7</v>
      </c>
      <c r="B124" s="13">
        <f t="shared" si="0"/>
        <v>42917</v>
      </c>
      <c r="C124" s="33">
        <f t="shared" si="1"/>
        <v>99500.849511521286</v>
      </c>
      <c r="D124" s="17">
        <f t="shared" si="5"/>
        <v>682.32799138891869</v>
      </c>
      <c r="E124" s="34">
        <f t="shared" si="7"/>
        <v>0</v>
      </c>
      <c r="F124" s="17">
        <f t="shared" si="2"/>
        <v>682.32799138891869</v>
      </c>
      <c r="G124" s="33">
        <f t="shared" si="3"/>
        <v>475.03455490658268</v>
      </c>
      <c r="H124" s="17">
        <f t="shared" si="6"/>
        <v>207.29343648233603</v>
      </c>
      <c r="I124" s="33">
        <f t="shared" si="4"/>
        <v>99025.814956614704</v>
      </c>
      <c r="P124" s="5"/>
      <c r="Q124" s="1"/>
      <c r="R124" s="4"/>
    </row>
    <row r="125" spans="1:18">
      <c r="A125" s="32">
        <f>IF(Values_Entered,A124+1,"")</f>
        <v>8</v>
      </c>
      <c r="B125" s="13">
        <f t="shared" si="0"/>
        <v>42948</v>
      </c>
      <c r="C125" s="33">
        <f t="shared" si="1"/>
        <v>99025.814956614704</v>
      </c>
      <c r="D125" s="17">
        <f t="shared" si="5"/>
        <v>682.32799138891869</v>
      </c>
      <c r="E125" s="34">
        <f t="shared" si="7"/>
        <v>0</v>
      </c>
      <c r="F125" s="17">
        <f t="shared" si="2"/>
        <v>682.32799138891869</v>
      </c>
      <c r="G125" s="33">
        <f t="shared" si="3"/>
        <v>476.02421022930469</v>
      </c>
      <c r="H125" s="17">
        <f t="shared" si="6"/>
        <v>206.30378115961398</v>
      </c>
      <c r="I125" s="33">
        <f t="shared" si="4"/>
        <v>98549.790746385406</v>
      </c>
      <c r="P125" s="6"/>
      <c r="Q125" s="1"/>
      <c r="R125" s="4"/>
    </row>
    <row r="126" spans="1:18">
      <c r="A126" s="32">
        <f>IF(Values_Entered,A125+1,"")</f>
        <v>9</v>
      </c>
      <c r="B126" s="13">
        <f t="shared" si="0"/>
        <v>42979</v>
      </c>
      <c r="C126" s="33">
        <f t="shared" si="1"/>
        <v>98549.790746385406</v>
      </c>
      <c r="D126" s="17">
        <f t="shared" si="5"/>
        <v>682.32799138891869</v>
      </c>
      <c r="E126" s="34">
        <f t="shared" si="7"/>
        <v>0</v>
      </c>
      <c r="F126" s="17">
        <f t="shared" si="2"/>
        <v>682.32799138891869</v>
      </c>
      <c r="G126" s="33">
        <f t="shared" si="3"/>
        <v>477.01592733394909</v>
      </c>
      <c r="H126" s="17">
        <f t="shared" si="6"/>
        <v>205.3120640549696</v>
      </c>
      <c r="I126" s="33">
        <f t="shared" si="4"/>
        <v>98072.774819051454</v>
      </c>
      <c r="P126" s="6"/>
      <c r="Q126" s="1"/>
      <c r="R126" s="4"/>
    </row>
    <row r="127" spans="1:18">
      <c r="A127" s="32">
        <f>IF(Values_Entered,A126+1,"")</f>
        <v>10</v>
      </c>
      <c r="B127" s="13">
        <f t="shared" si="0"/>
        <v>43009</v>
      </c>
      <c r="C127" s="33">
        <f t="shared" si="1"/>
        <v>98072.774819051454</v>
      </c>
      <c r="D127" s="17">
        <f t="shared" si="5"/>
        <v>682.32799138891869</v>
      </c>
      <c r="E127" s="34">
        <f t="shared" si="7"/>
        <v>0</v>
      </c>
      <c r="F127" s="17">
        <f t="shared" si="2"/>
        <v>682.32799138891869</v>
      </c>
      <c r="G127" s="33">
        <f t="shared" si="3"/>
        <v>478.00971051589477</v>
      </c>
      <c r="H127" s="17">
        <f t="shared" si="6"/>
        <v>204.31828087302389</v>
      </c>
      <c r="I127" s="33">
        <f t="shared" si="4"/>
        <v>97594.765108535561</v>
      </c>
      <c r="P127" s="5"/>
      <c r="Q127" s="1"/>
      <c r="R127" s="4"/>
    </row>
    <row r="128" spans="1:18" s="55" customFormat="1">
      <c r="A128" s="32">
        <f>IF(Values_Entered,A127+1,"")</f>
        <v>11</v>
      </c>
      <c r="B128" s="13">
        <f t="shared" si="0"/>
        <v>43040</v>
      </c>
      <c r="C128" s="33">
        <f t="shared" si="1"/>
        <v>97594.765108535561</v>
      </c>
      <c r="D128" s="17">
        <f t="shared" si="5"/>
        <v>682.32799138891869</v>
      </c>
      <c r="E128" s="34">
        <f t="shared" si="7"/>
        <v>0</v>
      </c>
      <c r="F128" s="17">
        <f t="shared" si="2"/>
        <v>682.32799138891869</v>
      </c>
      <c r="G128" s="33">
        <f t="shared" si="3"/>
        <v>479.00556407946965</v>
      </c>
      <c r="H128" s="17">
        <f t="shared" si="6"/>
        <v>203.32242730944907</v>
      </c>
      <c r="I128" s="33">
        <f t="shared" si="4"/>
        <v>97115.759544456087</v>
      </c>
      <c r="P128" s="5"/>
      <c r="Q128" s="3"/>
      <c r="R128" s="6"/>
    </row>
    <row r="129" spans="1:18" s="55" customFormat="1">
      <c r="A129" s="32">
        <f>IF(Values_Entered,A128+1,"")</f>
        <v>12</v>
      </c>
      <c r="B129" s="13">
        <f t="shared" si="0"/>
        <v>43070</v>
      </c>
      <c r="C129" s="33">
        <f t="shared" si="1"/>
        <v>97115.759544456087</v>
      </c>
      <c r="D129" s="17">
        <f t="shared" si="5"/>
        <v>682.32799138891869</v>
      </c>
      <c r="E129" s="34">
        <f t="shared" si="7"/>
        <v>0</v>
      </c>
      <c r="F129" s="17">
        <f t="shared" si="2"/>
        <v>682.32799138891869</v>
      </c>
      <c r="G129" s="33">
        <f t="shared" si="3"/>
        <v>480.00349233796851</v>
      </c>
      <c r="H129" s="17">
        <f t="shared" si="6"/>
        <v>202.32449905095018</v>
      </c>
      <c r="I129" s="33">
        <f t="shared" si="4"/>
        <v>96635.756052118115</v>
      </c>
      <c r="P129" s="5"/>
      <c r="Q129" s="3"/>
      <c r="R129" s="6"/>
    </row>
    <row r="130" spans="1:18" s="55" customFormat="1">
      <c r="A130" s="32">
        <f>IF(Values_Entered,A129+1,"")</f>
        <v>13</v>
      </c>
      <c r="B130" s="13">
        <f t="shared" si="0"/>
        <v>43101</v>
      </c>
      <c r="C130" s="33">
        <f t="shared" si="1"/>
        <v>96635.756052118115</v>
      </c>
      <c r="D130" s="17">
        <f t="shared" si="5"/>
        <v>682.32799138891869</v>
      </c>
      <c r="E130" s="34">
        <f t="shared" si="7"/>
        <v>0</v>
      </c>
      <c r="F130" s="17">
        <f t="shared" si="2"/>
        <v>682.32799138891869</v>
      </c>
      <c r="G130" s="33">
        <f t="shared" si="3"/>
        <v>481.0034996136726</v>
      </c>
      <c r="H130" s="17">
        <f t="shared" si="6"/>
        <v>201.32449177524609</v>
      </c>
      <c r="I130" s="33">
        <f t="shared" si="4"/>
        <v>96154.752552504448</v>
      </c>
      <c r="K130" s="90"/>
      <c r="P130" s="5"/>
      <c r="Q130" s="3"/>
      <c r="R130" s="6"/>
    </row>
    <row r="131" spans="1:18" s="55" customFormat="1">
      <c r="A131" s="32">
        <f>IF(Values_Entered,A130+1,"")</f>
        <v>14</v>
      </c>
      <c r="B131" s="13">
        <f t="shared" si="0"/>
        <v>43132</v>
      </c>
      <c r="C131" s="33">
        <f t="shared" si="1"/>
        <v>96154.752552504448</v>
      </c>
      <c r="D131" s="17">
        <f t="shared" si="5"/>
        <v>682.32799138891869</v>
      </c>
      <c r="E131" s="34">
        <f t="shared" si="7"/>
        <v>0</v>
      </c>
      <c r="F131" s="17">
        <f t="shared" si="2"/>
        <v>682.32799138891869</v>
      </c>
      <c r="G131" s="33">
        <f t="shared" si="3"/>
        <v>482.00559023786775</v>
      </c>
      <c r="H131" s="17">
        <f t="shared" si="6"/>
        <v>200.32240115105094</v>
      </c>
      <c r="I131" s="33">
        <f t="shared" si="4"/>
        <v>95672.746962266581</v>
      </c>
      <c r="P131" s="5"/>
      <c r="Q131" s="3"/>
      <c r="R131" s="6"/>
    </row>
    <row r="132" spans="1:18" s="55" customFormat="1">
      <c r="A132" s="32">
        <f>IF(Values_Entered,A131+1,"")</f>
        <v>15</v>
      </c>
      <c r="B132" s="13">
        <f t="shared" si="0"/>
        <v>43160</v>
      </c>
      <c r="C132" s="33">
        <f t="shared" si="1"/>
        <v>95672.746962266581</v>
      </c>
      <c r="D132" s="17">
        <f t="shared" si="5"/>
        <v>682.32799138891869</v>
      </c>
      <c r="E132" s="34">
        <f t="shared" si="7"/>
        <v>0</v>
      </c>
      <c r="F132" s="17">
        <f t="shared" si="2"/>
        <v>682.32799138891869</v>
      </c>
      <c r="G132" s="33">
        <f t="shared" si="3"/>
        <v>483.00976855086333</v>
      </c>
      <c r="H132" s="17">
        <f t="shared" si="6"/>
        <v>199.31822283805539</v>
      </c>
      <c r="I132" s="33">
        <f t="shared" si="4"/>
        <v>95189.737193715715</v>
      </c>
      <c r="P132" s="5"/>
      <c r="Q132" s="3"/>
      <c r="R132" s="6"/>
    </row>
    <row r="133" spans="1:18" s="55" customFormat="1">
      <c r="A133" s="32">
        <f>IF(Values_Entered,A132+1,"")</f>
        <v>16</v>
      </c>
      <c r="B133" s="13">
        <f t="shared" si="0"/>
        <v>43191</v>
      </c>
      <c r="C133" s="33">
        <f t="shared" si="1"/>
        <v>95189.737193715715</v>
      </c>
      <c r="D133" s="17">
        <f t="shared" si="5"/>
        <v>682.32799138891869</v>
      </c>
      <c r="E133" s="34">
        <f t="shared" si="7"/>
        <v>0</v>
      </c>
      <c r="F133" s="17">
        <f t="shared" si="2"/>
        <v>682.32799138891869</v>
      </c>
      <c r="G133" s="33">
        <f t="shared" si="3"/>
        <v>484.01603890201091</v>
      </c>
      <c r="H133" s="17">
        <f t="shared" si="6"/>
        <v>198.31195248690776</v>
      </c>
      <c r="I133" s="33">
        <f t="shared" si="4"/>
        <v>94705.721154813698</v>
      </c>
      <c r="P133" s="5"/>
      <c r="Q133" s="3"/>
      <c r="R133" s="6"/>
    </row>
    <row r="134" spans="1:18" s="55" customFormat="1">
      <c r="A134" s="32">
        <f>IF(Values_Entered,A133+1,"")</f>
        <v>17</v>
      </c>
      <c r="B134" s="13">
        <f t="shared" si="0"/>
        <v>43221</v>
      </c>
      <c r="C134" s="33">
        <f t="shared" si="1"/>
        <v>94705.721154813698</v>
      </c>
      <c r="D134" s="17">
        <f t="shared" si="5"/>
        <v>682.32799138891869</v>
      </c>
      <c r="E134" s="34">
        <f t="shared" si="7"/>
        <v>0</v>
      </c>
      <c r="F134" s="17">
        <f t="shared" si="2"/>
        <v>682.32799138891869</v>
      </c>
      <c r="G134" s="33">
        <f t="shared" si="3"/>
        <v>485.02440564972346</v>
      </c>
      <c r="H134" s="17">
        <f t="shared" si="6"/>
        <v>197.30358573919523</v>
      </c>
      <c r="I134" s="33">
        <f t="shared" si="4"/>
        <v>94220.696749163981</v>
      </c>
      <c r="P134" s="5"/>
      <c r="Q134" s="3"/>
      <c r="R134" s="6"/>
    </row>
    <row r="135" spans="1:18" s="55" customFormat="1">
      <c r="A135" s="32">
        <f>IF(Values_Entered,A134+1,"")</f>
        <v>18</v>
      </c>
      <c r="B135" s="13">
        <f t="shared" si="0"/>
        <v>43252</v>
      </c>
      <c r="C135" s="33">
        <f t="shared" si="1"/>
        <v>94220.696749163981</v>
      </c>
      <c r="D135" s="17">
        <f t="shared" si="5"/>
        <v>682.32799138891869</v>
      </c>
      <c r="E135" s="34">
        <f t="shared" si="7"/>
        <v>0</v>
      </c>
      <c r="F135" s="17">
        <f t="shared" si="2"/>
        <v>682.32799138891869</v>
      </c>
      <c r="G135" s="33">
        <f t="shared" si="3"/>
        <v>486.03487316149369</v>
      </c>
      <c r="H135" s="17">
        <f t="shared" si="6"/>
        <v>196.29311822742497</v>
      </c>
      <c r="I135" s="33">
        <f t="shared" si="4"/>
        <v>93734.661876002487</v>
      </c>
      <c r="P135" s="5"/>
      <c r="Q135" s="3"/>
      <c r="R135" s="6"/>
    </row>
    <row r="136" spans="1:18" s="55" customFormat="1">
      <c r="A136" s="32">
        <f>IF(Values_Entered,A135+1,"")</f>
        <v>19</v>
      </c>
      <c r="B136" s="13">
        <f t="shared" si="0"/>
        <v>43282</v>
      </c>
      <c r="C136" s="33">
        <f t="shared" si="1"/>
        <v>93734.661876002487</v>
      </c>
      <c r="D136" s="17">
        <f t="shared" si="5"/>
        <v>682.32799138891869</v>
      </c>
      <c r="E136" s="34">
        <f t="shared" si="7"/>
        <v>0</v>
      </c>
      <c r="F136" s="17">
        <f t="shared" si="2"/>
        <v>682.32799138891869</v>
      </c>
      <c r="G136" s="33">
        <f t="shared" si="3"/>
        <v>487.04744581391355</v>
      </c>
      <c r="H136" s="17">
        <f t="shared" si="6"/>
        <v>195.28054557500516</v>
      </c>
      <c r="I136" s="33">
        <f t="shared" si="4"/>
        <v>93247.61443018858</v>
      </c>
      <c r="P136" s="5"/>
      <c r="Q136" s="3"/>
      <c r="R136" s="6"/>
    </row>
    <row r="137" spans="1:18" s="55" customFormat="1">
      <c r="A137" s="32">
        <f>IF(Values_Entered,A136+1,"")</f>
        <v>20</v>
      </c>
      <c r="B137" s="13">
        <f t="shared" si="0"/>
        <v>43313</v>
      </c>
      <c r="C137" s="33">
        <f t="shared" si="1"/>
        <v>93247.61443018858</v>
      </c>
      <c r="D137" s="17">
        <f t="shared" si="5"/>
        <v>682.32799138891869</v>
      </c>
      <c r="E137" s="34">
        <f t="shared" si="7"/>
        <v>0</v>
      </c>
      <c r="F137" s="17">
        <f t="shared" si="2"/>
        <v>682.32799138891869</v>
      </c>
      <c r="G137" s="33">
        <f t="shared" si="3"/>
        <v>488.06212799269247</v>
      </c>
      <c r="H137" s="17">
        <f t="shared" si="6"/>
        <v>194.26586339622622</v>
      </c>
      <c r="I137" s="33">
        <f t="shared" si="4"/>
        <v>92759.552302195894</v>
      </c>
      <c r="P137" s="5"/>
      <c r="Q137" s="3"/>
      <c r="R137" s="6"/>
    </row>
    <row r="138" spans="1:18" s="55" customFormat="1">
      <c r="A138" s="32">
        <f>IF(Values_Entered,A137+1,"")</f>
        <v>21</v>
      </c>
      <c r="B138" s="13">
        <f t="shared" si="0"/>
        <v>43344</v>
      </c>
      <c r="C138" s="33">
        <f t="shared" si="1"/>
        <v>92759.552302195894</v>
      </c>
      <c r="D138" s="17">
        <f t="shared" si="5"/>
        <v>682.32799138891869</v>
      </c>
      <c r="E138" s="34">
        <f t="shared" si="7"/>
        <v>0</v>
      </c>
      <c r="F138" s="17">
        <f t="shared" si="2"/>
        <v>682.32799138891869</v>
      </c>
      <c r="G138" s="33">
        <f t="shared" si="3"/>
        <v>489.0789240926772</v>
      </c>
      <c r="H138" s="17">
        <f t="shared" si="6"/>
        <v>193.24906729624146</v>
      </c>
      <c r="I138" s="33">
        <f t="shared" si="4"/>
        <v>92270.473378103212</v>
      </c>
      <c r="P138" s="5"/>
      <c r="Q138" s="3"/>
      <c r="R138" s="6"/>
    </row>
    <row r="139" spans="1:18" s="55" customFormat="1">
      <c r="A139" s="32">
        <f>IF(Values_Entered,A138+1,"")</f>
        <v>22</v>
      </c>
      <c r="B139" s="13">
        <f t="shared" si="0"/>
        <v>43374</v>
      </c>
      <c r="C139" s="33">
        <f t="shared" si="1"/>
        <v>92270.473378103212</v>
      </c>
      <c r="D139" s="17">
        <f t="shared" si="5"/>
        <v>682.32799138891869</v>
      </c>
      <c r="E139" s="34">
        <f t="shared" si="7"/>
        <v>0</v>
      </c>
      <c r="F139" s="17">
        <f t="shared" si="2"/>
        <v>682.32799138891869</v>
      </c>
      <c r="G139" s="33">
        <f t="shared" si="3"/>
        <v>490.09783851787029</v>
      </c>
      <c r="H139" s="17">
        <f t="shared" si="6"/>
        <v>192.23015287104838</v>
      </c>
      <c r="I139" s="33">
        <f t="shared" si="4"/>
        <v>91780.375539585337</v>
      </c>
      <c r="P139" s="5"/>
      <c r="Q139" s="3"/>
      <c r="R139" s="6"/>
    </row>
    <row r="140" spans="1:18" s="55" customFormat="1">
      <c r="A140" s="32">
        <f>IF(Values_Entered,A139+1,"")</f>
        <v>23</v>
      </c>
      <c r="B140" s="13">
        <f t="shared" si="0"/>
        <v>43405</v>
      </c>
      <c r="C140" s="33">
        <f t="shared" si="1"/>
        <v>91780.375539585337</v>
      </c>
      <c r="D140" s="17">
        <f t="shared" si="5"/>
        <v>682.32799138891869</v>
      </c>
      <c r="E140" s="34">
        <f t="shared" si="7"/>
        <v>0</v>
      </c>
      <c r="F140" s="17">
        <f t="shared" si="2"/>
        <v>682.32799138891869</v>
      </c>
      <c r="G140" s="33">
        <f t="shared" si="3"/>
        <v>491.11887568144925</v>
      </c>
      <c r="H140" s="17">
        <f t="shared" si="6"/>
        <v>191.20911570746946</v>
      </c>
      <c r="I140" s="33">
        <f t="shared" si="4"/>
        <v>91289.256663903885</v>
      </c>
      <c r="P140" s="5"/>
      <c r="Q140" s="3"/>
      <c r="R140" s="6"/>
    </row>
    <row r="141" spans="1:18" s="55" customFormat="1">
      <c r="A141" s="32">
        <f>IF(Values_Entered,A140+1,"")</f>
        <v>24</v>
      </c>
      <c r="B141" s="13">
        <f t="shared" si="0"/>
        <v>43435</v>
      </c>
      <c r="C141" s="33">
        <f t="shared" si="1"/>
        <v>91289.256663903885</v>
      </c>
      <c r="D141" s="17">
        <f t="shared" si="5"/>
        <v>682.32799138891869</v>
      </c>
      <c r="E141" s="34">
        <f t="shared" si="7"/>
        <v>0</v>
      </c>
      <c r="F141" s="17">
        <f t="shared" si="2"/>
        <v>682.32799138891869</v>
      </c>
      <c r="G141" s="33">
        <f t="shared" si="3"/>
        <v>492.14204000578559</v>
      </c>
      <c r="H141" s="17">
        <f t="shared" si="6"/>
        <v>190.1859513831331</v>
      </c>
      <c r="I141" s="33">
        <f t="shared" si="4"/>
        <v>90797.114623898102</v>
      </c>
      <c r="P141" s="5"/>
      <c r="Q141" s="3"/>
      <c r="R141" s="6"/>
    </row>
    <row r="142" spans="1:18" s="55" customFormat="1">
      <c r="A142" s="32">
        <f>IF(Values_Entered,A141+1,"")</f>
        <v>25</v>
      </c>
      <c r="B142" s="13">
        <f t="shared" si="0"/>
        <v>43466</v>
      </c>
      <c r="C142" s="33">
        <f t="shared" si="1"/>
        <v>90797.114623898102</v>
      </c>
      <c r="D142" s="17">
        <f t="shared" si="5"/>
        <v>682.32799138891869</v>
      </c>
      <c r="E142" s="34">
        <f t="shared" si="7"/>
        <v>0</v>
      </c>
      <c r="F142" s="17">
        <f t="shared" si="2"/>
        <v>682.32799138891869</v>
      </c>
      <c r="G142" s="33">
        <f t="shared" si="3"/>
        <v>493.1673359224643</v>
      </c>
      <c r="H142" s="17">
        <f t="shared" si="6"/>
        <v>189.16065546645439</v>
      </c>
      <c r="I142" s="33">
        <f t="shared" si="4"/>
        <v>90303.947287975636</v>
      </c>
      <c r="P142" s="5"/>
      <c r="Q142" s="3"/>
      <c r="R142" s="6"/>
    </row>
    <row r="143" spans="1:18" s="55" customFormat="1">
      <c r="A143" s="32">
        <f>IF(Values_Entered,A142+1,"")</f>
        <v>26</v>
      </c>
      <c r="B143" s="13">
        <f t="shared" si="0"/>
        <v>43497</v>
      </c>
      <c r="C143" s="33">
        <f t="shared" si="1"/>
        <v>90303.947287975636</v>
      </c>
      <c r="D143" s="17">
        <f t="shared" si="5"/>
        <v>682.32799138891869</v>
      </c>
      <c r="E143" s="34">
        <f t="shared" si="7"/>
        <v>0</v>
      </c>
      <c r="F143" s="17">
        <f t="shared" si="2"/>
        <v>682.32799138891869</v>
      </c>
      <c r="G143" s="33">
        <f t="shared" si="3"/>
        <v>494.1947678723028</v>
      </c>
      <c r="H143" s="17">
        <f t="shared" si="6"/>
        <v>188.13322351661591</v>
      </c>
      <c r="I143" s="33">
        <f t="shared" si="4"/>
        <v>89809.752520103328</v>
      </c>
      <c r="P143" s="5"/>
      <c r="Q143" s="3"/>
      <c r="R143" s="6"/>
    </row>
    <row r="144" spans="1:18" s="55" customFormat="1">
      <c r="A144" s="32">
        <f>IF(Values_Entered,A143+1,"")</f>
        <v>27</v>
      </c>
      <c r="B144" s="13">
        <f t="shared" si="0"/>
        <v>43525</v>
      </c>
      <c r="C144" s="33">
        <f t="shared" si="1"/>
        <v>89809.752520103328</v>
      </c>
      <c r="D144" s="17">
        <f t="shared" si="5"/>
        <v>682.32799138891869</v>
      </c>
      <c r="E144" s="34">
        <f t="shared" si="7"/>
        <v>0</v>
      </c>
      <c r="F144" s="17">
        <f t="shared" si="2"/>
        <v>682.32799138891869</v>
      </c>
      <c r="G144" s="33">
        <f t="shared" si="3"/>
        <v>495.22434030537011</v>
      </c>
      <c r="H144" s="17">
        <f t="shared" si="6"/>
        <v>187.10365108354861</v>
      </c>
      <c r="I144" s="33">
        <f t="shared" si="4"/>
        <v>89314.528179797955</v>
      </c>
      <c r="P144" s="5"/>
      <c r="Q144" s="3"/>
      <c r="R144" s="6"/>
    </row>
    <row r="145" spans="1:18" s="55" customFormat="1">
      <c r="A145" s="32">
        <f>IF(Values_Entered,A144+1,"")</f>
        <v>28</v>
      </c>
      <c r="B145" s="13">
        <f t="shared" si="0"/>
        <v>43556</v>
      </c>
      <c r="C145" s="33">
        <f t="shared" si="1"/>
        <v>89314.528179797955</v>
      </c>
      <c r="D145" s="17">
        <f t="shared" si="5"/>
        <v>682.32799138891869</v>
      </c>
      <c r="E145" s="34">
        <f t="shared" si="7"/>
        <v>0</v>
      </c>
      <c r="F145" s="17">
        <f t="shared" si="2"/>
        <v>682.32799138891869</v>
      </c>
      <c r="G145" s="33">
        <f t="shared" si="3"/>
        <v>496.25605768100627</v>
      </c>
      <c r="H145" s="17">
        <f t="shared" si="6"/>
        <v>186.07193370791242</v>
      </c>
      <c r="I145" s="33">
        <f t="shared" si="4"/>
        <v>88818.272122116949</v>
      </c>
      <c r="P145" s="5"/>
      <c r="Q145" s="3"/>
      <c r="R145" s="6"/>
    </row>
    <row r="146" spans="1:18" s="55" customFormat="1">
      <c r="A146" s="32">
        <f>IF(Values_Entered,A145+1,"")</f>
        <v>29</v>
      </c>
      <c r="B146" s="13">
        <f t="shared" si="0"/>
        <v>43586</v>
      </c>
      <c r="C146" s="33">
        <f t="shared" si="1"/>
        <v>88818.272122116949</v>
      </c>
      <c r="D146" s="17">
        <f t="shared" si="5"/>
        <v>682.32799138891869</v>
      </c>
      <c r="E146" s="34">
        <f t="shared" si="7"/>
        <v>0</v>
      </c>
      <c r="F146" s="17">
        <f t="shared" si="2"/>
        <v>682.32799138891869</v>
      </c>
      <c r="G146" s="33">
        <f t="shared" si="3"/>
        <v>497.28992446784173</v>
      </c>
      <c r="H146" s="17">
        <f t="shared" si="6"/>
        <v>185.03806692107699</v>
      </c>
      <c r="I146" s="33">
        <f t="shared" si="4"/>
        <v>88320.982197649108</v>
      </c>
      <c r="P146" s="5"/>
      <c r="Q146" s="3"/>
      <c r="R146" s="6"/>
    </row>
    <row r="147" spans="1:18" s="55" customFormat="1">
      <c r="A147" s="32">
        <f>IF(Values_Entered,A146+1,"")</f>
        <v>30</v>
      </c>
      <c r="B147" s="13">
        <f t="shared" si="0"/>
        <v>43617</v>
      </c>
      <c r="C147" s="33">
        <f t="shared" si="1"/>
        <v>88320.982197649108</v>
      </c>
      <c r="D147" s="17">
        <f t="shared" si="5"/>
        <v>682.32799138891869</v>
      </c>
      <c r="E147" s="34">
        <f t="shared" si="7"/>
        <v>0</v>
      </c>
      <c r="F147" s="17">
        <f t="shared" si="2"/>
        <v>682.32799138891869</v>
      </c>
      <c r="G147" s="33">
        <f t="shared" si="3"/>
        <v>498.3259451438164</v>
      </c>
      <c r="H147" s="17">
        <f t="shared" si="6"/>
        <v>184.00204624510232</v>
      </c>
      <c r="I147" s="33">
        <f t="shared" si="4"/>
        <v>87822.656252505287</v>
      </c>
      <c r="P147" s="5"/>
      <c r="Q147" s="3"/>
      <c r="R147" s="6"/>
    </row>
    <row r="148" spans="1:18" s="55" customFormat="1">
      <c r="A148" s="32">
        <f>IF(Values_Entered,A147+1,"")</f>
        <v>31</v>
      </c>
      <c r="B148" s="13">
        <f t="shared" si="0"/>
        <v>43647</v>
      </c>
      <c r="C148" s="33">
        <f t="shared" si="1"/>
        <v>87822.656252505287</v>
      </c>
      <c r="D148" s="17">
        <f t="shared" si="5"/>
        <v>682.32799138891869</v>
      </c>
      <c r="E148" s="34">
        <f t="shared" si="7"/>
        <v>0</v>
      </c>
      <c r="F148" s="17">
        <f t="shared" si="2"/>
        <v>682.32799138891869</v>
      </c>
      <c r="G148" s="33">
        <f t="shared" si="3"/>
        <v>499.36412419619933</v>
      </c>
      <c r="H148" s="17">
        <f t="shared" si="6"/>
        <v>182.96386719271936</v>
      </c>
      <c r="I148" s="33">
        <f t="shared" si="4"/>
        <v>87323.292128309084</v>
      </c>
      <c r="P148" s="5"/>
      <c r="Q148" s="3"/>
      <c r="R148" s="6"/>
    </row>
    <row r="149" spans="1:18" s="55" customFormat="1">
      <c r="A149" s="32">
        <f>IF(Values_Entered,A148+1,"")</f>
        <v>32</v>
      </c>
      <c r="B149" s="13">
        <f t="shared" si="0"/>
        <v>43678</v>
      </c>
      <c r="C149" s="33">
        <f t="shared" si="1"/>
        <v>87323.292128309084</v>
      </c>
      <c r="D149" s="17">
        <f t="shared" si="5"/>
        <v>682.32799138891869</v>
      </c>
      <c r="E149" s="34">
        <f t="shared" si="7"/>
        <v>0</v>
      </c>
      <c r="F149" s="17">
        <f t="shared" si="2"/>
        <v>682.32799138891869</v>
      </c>
      <c r="G149" s="33">
        <f t="shared" si="3"/>
        <v>500.40446612160804</v>
      </c>
      <c r="H149" s="17">
        <f t="shared" si="6"/>
        <v>181.92352526731062</v>
      </c>
      <c r="I149" s="33">
        <f t="shared" si="4"/>
        <v>86822.887662187481</v>
      </c>
      <c r="P149" s="5"/>
      <c r="Q149" s="3"/>
      <c r="R149" s="6"/>
    </row>
    <row r="150" spans="1:18" s="55" customFormat="1">
      <c r="A150" s="32">
        <f>IF(Values_Entered,A149+1,"")</f>
        <v>33</v>
      </c>
      <c r="B150" s="13">
        <f t="shared" si="0"/>
        <v>43709</v>
      </c>
      <c r="C150" s="33">
        <f t="shared" si="1"/>
        <v>86822.887662187481</v>
      </c>
      <c r="D150" s="17">
        <f t="shared" si="5"/>
        <v>682.32799138891869</v>
      </c>
      <c r="E150" s="34">
        <f t="shared" si="7"/>
        <v>0</v>
      </c>
      <c r="F150" s="17">
        <f t="shared" si="2"/>
        <v>682.32799138891869</v>
      </c>
      <c r="G150" s="33">
        <f t="shared" si="3"/>
        <v>501.44697542602808</v>
      </c>
      <c r="H150" s="17">
        <f t="shared" si="6"/>
        <v>180.88101596289059</v>
      </c>
      <c r="I150" s="33">
        <f t="shared" si="4"/>
        <v>86321.44068676146</v>
      </c>
      <c r="P150" s="5"/>
      <c r="Q150" s="3"/>
      <c r="R150" s="6"/>
    </row>
    <row r="151" spans="1:18" s="55" customFormat="1">
      <c r="A151" s="32">
        <f>IF(Values_Entered,A150+1,"")</f>
        <v>34</v>
      </c>
      <c r="B151" s="13">
        <f t="shared" si="0"/>
        <v>43739</v>
      </c>
      <c r="C151" s="33">
        <f t="shared" ref="C151:C182" si="8">IF(Pay_Num&lt;&gt;"",I150,"")</f>
        <v>86321.44068676146</v>
      </c>
      <c r="D151" s="17">
        <f t="shared" si="5"/>
        <v>682.32799138891869</v>
      </c>
      <c r="E151" s="34">
        <f t="shared" si="7"/>
        <v>0</v>
      </c>
      <c r="F151" s="17">
        <f t="shared" si="2"/>
        <v>682.32799138891869</v>
      </c>
      <c r="G151" s="33">
        <f t="shared" si="3"/>
        <v>502.49165662483233</v>
      </c>
      <c r="H151" s="17">
        <f t="shared" si="6"/>
        <v>179.83633476408639</v>
      </c>
      <c r="I151" s="33">
        <f t="shared" si="4"/>
        <v>85818.949030136631</v>
      </c>
      <c r="P151" s="5"/>
      <c r="Q151" s="3"/>
      <c r="R151" s="6"/>
    </row>
    <row r="152" spans="1:18" s="55" customFormat="1">
      <c r="A152" s="32">
        <f>IF(Values_Entered,A151+1,"")</f>
        <v>35</v>
      </c>
      <c r="B152" s="13">
        <f t="shared" si="0"/>
        <v>43770</v>
      </c>
      <c r="C152" s="33">
        <f t="shared" si="8"/>
        <v>85818.949030136631</v>
      </c>
      <c r="D152" s="17">
        <f t="shared" si="5"/>
        <v>682.32799138891869</v>
      </c>
      <c r="E152" s="34">
        <f t="shared" si="7"/>
        <v>0</v>
      </c>
      <c r="F152" s="17">
        <f t="shared" si="2"/>
        <v>682.32799138891869</v>
      </c>
      <c r="G152" s="33">
        <f t="shared" si="3"/>
        <v>503.53851424280072</v>
      </c>
      <c r="H152" s="17">
        <f t="shared" si="6"/>
        <v>178.78947714611797</v>
      </c>
      <c r="I152" s="33">
        <f t="shared" si="4"/>
        <v>85315.410515893833</v>
      </c>
      <c r="P152" s="5"/>
      <c r="Q152" s="3"/>
      <c r="R152" s="6"/>
    </row>
    <row r="153" spans="1:18" s="55" customFormat="1">
      <c r="A153" s="32">
        <f>IF(Values_Entered,A152+1,"")</f>
        <v>36</v>
      </c>
      <c r="B153" s="13">
        <f t="shared" si="0"/>
        <v>43800</v>
      </c>
      <c r="C153" s="33">
        <f t="shared" si="8"/>
        <v>85315.410515893833</v>
      </c>
      <c r="D153" s="17">
        <f t="shared" si="5"/>
        <v>682.32799138891869</v>
      </c>
      <c r="E153" s="34">
        <f t="shared" si="7"/>
        <v>0</v>
      </c>
      <c r="F153" s="17">
        <f t="shared" si="2"/>
        <v>682.32799138891869</v>
      </c>
      <c r="G153" s="33">
        <f t="shared" si="3"/>
        <v>504.58755281413983</v>
      </c>
      <c r="H153" s="17">
        <f t="shared" si="6"/>
        <v>177.74043857477884</v>
      </c>
      <c r="I153" s="33">
        <f t="shared" si="4"/>
        <v>84810.8229630797</v>
      </c>
      <c r="P153" s="5"/>
      <c r="Q153" s="3"/>
      <c r="R153" s="6"/>
    </row>
    <row r="154" spans="1:18" s="55" customFormat="1">
      <c r="A154" s="32">
        <f>IF(Values_Entered,A153+1,"")</f>
        <v>37</v>
      </c>
      <c r="B154" s="13">
        <f t="shared" si="0"/>
        <v>43831</v>
      </c>
      <c r="C154" s="33">
        <f t="shared" si="8"/>
        <v>84810.8229630797</v>
      </c>
      <c r="D154" s="17">
        <f t="shared" si="5"/>
        <v>682.32799138891869</v>
      </c>
      <c r="E154" s="34">
        <f t="shared" si="7"/>
        <v>0</v>
      </c>
      <c r="F154" s="17">
        <f t="shared" si="2"/>
        <v>682.32799138891869</v>
      </c>
      <c r="G154" s="33">
        <f t="shared" si="3"/>
        <v>505.63877688250261</v>
      </c>
      <c r="H154" s="17">
        <f t="shared" si="6"/>
        <v>176.68921450641605</v>
      </c>
      <c r="I154" s="33">
        <f t="shared" si="4"/>
        <v>84305.184186197192</v>
      </c>
      <c r="P154" s="5"/>
      <c r="Q154" s="3"/>
      <c r="R154" s="6"/>
    </row>
    <row r="155" spans="1:18" s="55" customFormat="1">
      <c r="A155" s="32">
        <f>IF(Values_Entered,A154+1,"")</f>
        <v>38</v>
      </c>
      <c r="B155" s="13">
        <f t="shared" si="0"/>
        <v>43862</v>
      </c>
      <c r="C155" s="33">
        <f t="shared" si="8"/>
        <v>84305.184186197192</v>
      </c>
      <c r="D155" s="17">
        <f t="shared" si="5"/>
        <v>682.32799138891869</v>
      </c>
      <c r="E155" s="34">
        <f t="shared" si="7"/>
        <v>0</v>
      </c>
      <c r="F155" s="17">
        <f t="shared" si="2"/>
        <v>682.32799138891869</v>
      </c>
      <c r="G155" s="33">
        <f t="shared" si="3"/>
        <v>506.69219100100781</v>
      </c>
      <c r="H155" s="17">
        <f t="shared" si="6"/>
        <v>175.63580038791085</v>
      </c>
      <c r="I155" s="33">
        <f t="shared" si="4"/>
        <v>83798.491995196178</v>
      </c>
      <c r="P155" s="5"/>
      <c r="Q155" s="3"/>
      <c r="R155" s="6"/>
    </row>
    <row r="156" spans="1:18" s="55" customFormat="1">
      <c r="A156" s="32">
        <f>IF(Values_Entered,A155+1,"")</f>
        <v>39</v>
      </c>
      <c r="B156" s="13">
        <f t="shared" si="0"/>
        <v>43891</v>
      </c>
      <c r="C156" s="33">
        <f t="shared" si="8"/>
        <v>83798.491995196178</v>
      </c>
      <c r="D156" s="17">
        <f t="shared" si="5"/>
        <v>682.32799138891869</v>
      </c>
      <c r="E156" s="34">
        <f t="shared" si="7"/>
        <v>0</v>
      </c>
      <c r="F156" s="17">
        <f t="shared" si="2"/>
        <v>682.32799138891869</v>
      </c>
      <c r="G156" s="33">
        <f t="shared" si="3"/>
        <v>507.74779973225998</v>
      </c>
      <c r="H156" s="17">
        <f t="shared" si="6"/>
        <v>174.58019165665871</v>
      </c>
      <c r="I156" s="33">
        <f t="shared" si="4"/>
        <v>83290.744195463922</v>
      </c>
      <c r="P156" s="5"/>
      <c r="Q156" s="3"/>
      <c r="R156" s="6"/>
    </row>
    <row r="157" spans="1:18" s="55" customFormat="1">
      <c r="A157" s="32">
        <f>IF(Values_Entered,A156+1,"")</f>
        <v>40</v>
      </c>
      <c r="B157" s="13">
        <f t="shared" si="0"/>
        <v>43922</v>
      </c>
      <c r="C157" s="33">
        <f t="shared" si="8"/>
        <v>83290.744195463922</v>
      </c>
      <c r="D157" s="17">
        <f t="shared" si="5"/>
        <v>682.32799138891869</v>
      </c>
      <c r="E157" s="34">
        <f t="shared" si="7"/>
        <v>0</v>
      </c>
      <c r="F157" s="17">
        <f t="shared" si="2"/>
        <v>682.32799138891869</v>
      </c>
      <c r="G157" s="33">
        <f t="shared" si="3"/>
        <v>508.80560764836889</v>
      </c>
      <c r="H157" s="17">
        <f t="shared" si="6"/>
        <v>173.52238374054983</v>
      </c>
      <c r="I157" s="33">
        <f t="shared" si="4"/>
        <v>82781.938587815559</v>
      </c>
      <c r="P157" s="5"/>
      <c r="Q157" s="3"/>
      <c r="R157" s="6"/>
    </row>
    <row r="158" spans="1:18" s="55" customFormat="1">
      <c r="A158" s="32">
        <f>IF(Values_Entered,A157+1,"")</f>
        <v>41</v>
      </c>
      <c r="B158" s="13">
        <f t="shared" si="0"/>
        <v>43952</v>
      </c>
      <c r="C158" s="33">
        <f t="shared" si="8"/>
        <v>82781.938587815559</v>
      </c>
      <c r="D158" s="17">
        <f t="shared" si="5"/>
        <v>682.32799138891869</v>
      </c>
      <c r="E158" s="34">
        <f t="shared" si="7"/>
        <v>0</v>
      </c>
      <c r="F158" s="17">
        <f t="shared" si="2"/>
        <v>682.32799138891869</v>
      </c>
      <c r="G158" s="33">
        <f t="shared" si="3"/>
        <v>509.86561933096959</v>
      </c>
      <c r="H158" s="17">
        <f t="shared" si="6"/>
        <v>172.4623720579491</v>
      </c>
      <c r="I158" s="33">
        <f t="shared" si="4"/>
        <v>82272.072968484586</v>
      </c>
      <c r="P158" s="5"/>
      <c r="Q158" s="3"/>
      <c r="R158" s="6"/>
    </row>
    <row r="159" spans="1:18" s="55" customFormat="1">
      <c r="A159" s="32">
        <f>IF(Values_Entered,A158+1,"")</f>
        <v>42</v>
      </c>
      <c r="B159" s="13">
        <f t="shared" si="0"/>
        <v>43983</v>
      </c>
      <c r="C159" s="33">
        <f t="shared" si="8"/>
        <v>82272.072968484586</v>
      </c>
      <c r="D159" s="17">
        <f t="shared" si="5"/>
        <v>682.32799138891869</v>
      </c>
      <c r="E159" s="34">
        <f t="shared" si="7"/>
        <v>0</v>
      </c>
      <c r="F159" s="17">
        <f t="shared" si="2"/>
        <v>682.32799138891869</v>
      </c>
      <c r="G159" s="33">
        <f t="shared" si="3"/>
        <v>510.9278393712425</v>
      </c>
      <c r="H159" s="17">
        <f t="shared" si="6"/>
        <v>171.40015201767622</v>
      </c>
      <c r="I159" s="33">
        <f t="shared" si="4"/>
        <v>81761.145129113342</v>
      </c>
      <c r="P159" s="5"/>
      <c r="Q159" s="3"/>
      <c r="R159" s="6"/>
    </row>
    <row r="160" spans="1:18" s="55" customFormat="1">
      <c r="A160" s="32">
        <f>IF(Values_Entered,A159+1,"")</f>
        <v>43</v>
      </c>
      <c r="B160" s="13">
        <f t="shared" si="0"/>
        <v>44013</v>
      </c>
      <c r="C160" s="33">
        <f t="shared" si="8"/>
        <v>81761.145129113342</v>
      </c>
      <c r="D160" s="17">
        <f t="shared" si="5"/>
        <v>682.32799138891869</v>
      </c>
      <c r="E160" s="34">
        <f t="shared" si="7"/>
        <v>0</v>
      </c>
      <c r="F160" s="17">
        <f t="shared" si="2"/>
        <v>682.32799138891869</v>
      </c>
      <c r="G160" s="33">
        <f t="shared" si="3"/>
        <v>511.99227236993255</v>
      </c>
      <c r="H160" s="17">
        <f t="shared" si="6"/>
        <v>170.33571901898614</v>
      </c>
      <c r="I160" s="33">
        <f t="shared" si="4"/>
        <v>81249.152856743414</v>
      </c>
      <c r="P160" s="5"/>
      <c r="Q160" s="3"/>
      <c r="R160" s="6"/>
    </row>
    <row r="161" spans="1:18" s="55" customFormat="1">
      <c r="A161" s="32">
        <f>IF(Values_Entered,A160+1,"")</f>
        <v>44</v>
      </c>
      <c r="B161" s="13">
        <f t="shared" si="0"/>
        <v>44044</v>
      </c>
      <c r="C161" s="33">
        <f t="shared" si="8"/>
        <v>81249.152856743414</v>
      </c>
      <c r="D161" s="17">
        <f t="shared" si="5"/>
        <v>682.32799138891869</v>
      </c>
      <c r="E161" s="34">
        <f t="shared" si="7"/>
        <v>0</v>
      </c>
      <c r="F161" s="17">
        <f t="shared" si="2"/>
        <v>682.32799138891869</v>
      </c>
      <c r="G161" s="33">
        <f t="shared" si="3"/>
        <v>513.05892293736986</v>
      </c>
      <c r="H161" s="17">
        <f t="shared" si="6"/>
        <v>169.2690684515488</v>
      </c>
      <c r="I161" s="33">
        <f t="shared" si="4"/>
        <v>80736.093933806042</v>
      </c>
      <c r="P161" s="5"/>
      <c r="Q161" s="3"/>
      <c r="R161" s="6"/>
    </row>
    <row r="162" spans="1:18" s="55" customFormat="1">
      <c r="A162" s="32">
        <f>IF(Values_Entered,A161+1,"")</f>
        <v>45</v>
      </c>
      <c r="B162" s="13">
        <f t="shared" si="0"/>
        <v>44075</v>
      </c>
      <c r="C162" s="33">
        <f t="shared" si="8"/>
        <v>80736.093933806042</v>
      </c>
      <c r="D162" s="17">
        <f t="shared" si="5"/>
        <v>682.32799138891869</v>
      </c>
      <c r="E162" s="34">
        <f t="shared" si="7"/>
        <v>0</v>
      </c>
      <c r="F162" s="17">
        <f t="shared" si="2"/>
        <v>682.32799138891869</v>
      </c>
      <c r="G162" s="33">
        <f t="shared" si="3"/>
        <v>514.12779569348947</v>
      </c>
      <c r="H162" s="17">
        <f t="shared" si="6"/>
        <v>168.20019569542924</v>
      </c>
      <c r="I162" s="33">
        <f t="shared" si="4"/>
        <v>80221.966138112548</v>
      </c>
      <c r="P162" s="5"/>
      <c r="Q162" s="3"/>
      <c r="R162" s="6"/>
    </row>
    <row r="163" spans="1:18" s="55" customFormat="1">
      <c r="A163" s="32">
        <f>IF(Values_Entered,A162+1,"")</f>
        <v>46</v>
      </c>
      <c r="B163" s="13">
        <f t="shared" si="0"/>
        <v>44105</v>
      </c>
      <c r="C163" s="33">
        <f t="shared" si="8"/>
        <v>80221.966138112548</v>
      </c>
      <c r="D163" s="17">
        <f t="shared" si="5"/>
        <v>682.32799138891869</v>
      </c>
      <c r="E163" s="34">
        <f t="shared" si="7"/>
        <v>0</v>
      </c>
      <c r="F163" s="17">
        <f t="shared" si="2"/>
        <v>682.32799138891869</v>
      </c>
      <c r="G163" s="33">
        <f t="shared" si="3"/>
        <v>515.19889526785084</v>
      </c>
      <c r="H163" s="17">
        <f t="shared" si="6"/>
        <v>167.12909612106782</v>
      </c>
      <c r="I163" s="33">
        <f t="shared" si="4"/>
        <v>79706.767242844697</v>
      </c>
      <c r="P163" s="5"/>
      <c r="Q163" s="3"/>
      <c r="R163" s="6"/>
    </row>
    <row r="164" spans="1:18" s="55" customFormat="1">
      <c r="A164" s="32">
        <f>IF(Values_Entered,A163+1,"")</f>
        <v>47</v>
      </c>
      <c r="B164" s="13">
        <f t="shared" si="0"/>
        <v>44136</v>
      </c>
      <c r="C164" s="33">
        <f t="shared" si="8"/>
        <v>79706.767242844697</v>
      </c>
      <c r="D164" s="17">
        <f t="shared" si="5"/>
        <v>682.32799138891869</v>
      </c>
      <c r="E164" s="34">
        <f t="shared" si="7"/>
        <v>0</v>
      </c>
      <c r="F164" s="17">
        <f t="shared" si="2"/>
        <v>682.32799138891869</v>
      </c>
      <c r="G164" s="33">
        <f t="shared" si="3"/>
        <v>516.27222629965888</v>
      </c>
      <c r="H164" s="17">
        <f t="shared" si="6"/>
        <v>166.05576508925978</v>
      </c>
      <c r="I164" s="33">
        <f t="shared" si="4"/>
        <v>79190.495016545043</v>
      </c>
      <c r="P164" s="5"/>
      <c r="Q164" s="3"/>
      <c r="R164" s="6"/>
    </row>
    <row r="165" spans="1:18" s="55" customFormat="1">
      <c r="A165" s="32">
        <f>IF(Values_Entered,A164+1,"")</f>
        <v>48</v>
      </c>
      <c r="B165" s="13">
        <f t="shared" si="0"/>
        <v>44166</v>
      </c>
      <c r="C165" s="33">
        <f t="shared" si="8"/>
        <v>79190.495016545043</v>
      </c>
      <c r="D165" s="17">
        <f t="shared" si="5"/>
        <v>682.32799138891869</v>
      </c>
      <c r="E165" s="34">
        <f t="shared" si="7"/>
        <v>0</v>
      </c>
      <c r="F165" s="17">
        <f t="shared" si="2"/>
        <v>682.32799138891869</v>
      </c>
      <c r="G165" s="33">
        <f t="shared" si="3"/>
        <v>517.34779343778314</v>
      </c>
      <c r="H165" s="17">
        <f t="shared" si="6"/>
        <v>164.98019795113552</v>
      </c>
      <c r="I165" s="33">
        <f t="shared" si="4"/>
        <v>78673.147223107255</v>
      </c>
      <c r="P165" s="5"/>
      <c r="Q165" s="3"/>
      <c r="R165" s="6"/>
    </row>
    <row r="166" spans="1:18" s="55" customFormat="1">
      <c r="A166" s="32">
        <f>IF(Values_Entered,A165+1,"")</f>
        <v>49</v>
      </c>
      <c r="B166" s="13">
        <f t="shared" si="0"/>
        <v>44197</v>
      </c>
      <c r="C166" s="33">
        <f t="shared" si="8"/>
        <v>78673.147223107255</v>
      </c>
      <c r="D166" s="17">
        <f t="shared" si="5"/>
        <v>682.32799138891869</v>
      </c>
      <c r="E166" s="34">
        <f t="shared" si="7"/>
        <v>0</v>
      </c>
      <c r="F166" s="17">
        <f t="shared" si="2"/>
        <v>682.32799138891869</v>
      </c>
      <c r="G166" s="33">
        <f t="shared" si="3"/>
        <v>518.4256013407786</v>
      </c>
      <c r="H166" s="17">
        <f t="shared" si="6"/>
        <v>163.90239004814012</v>
      </c>
      <c r="I166" s="33">
        <f t="shared" si="4"/>
        <v>78154.721621766483</v>
      </c>
      <c r="P166" s="5"/>
      <c r="Q166" s="3"/>
      <c r="R166" s="6"/>
    </row>
    <row r="167" spans="1:18" s="55" customFormat="1">
      <c r="A167" s="32">
        <f>IF(Values_Entered,A166+1,"")</f>
        <v>50</v>
      </c>
      <c r="B167" s="13">
        <f t="shared" si="0"/>
        <v>44228</v>
      </c>
      <c r="C167" s="33">
        <f t="shared" si="8"/>
        <v>78154.721621766483</v>
      </c>
      <c r="D167" s="17">
        <f t="shared" si="5"/>
        <v>682.32799138891869</v>
      </c>
      <c r="E167" s="34">
        <f t="shared" si="7"/>
        <v>0</v>
      </c>
      <c r="F167" s="17">
        <f t="shared" si="2"/>
        <v>682.32799138891869</v>
      </c>
      <c r="G167" s="33">
        <f t="shared" si="3"/>
        <v>519.50565467690512</v>
      </c>
      <c r="H167" s="17">
        <f t="shared" si="6"/>
        <v>162.82233671201351</v>
      </c>
      <c r="I167" s="33">
        <f t="shared" si="4"/>
        <v>77635.215967089578</v>
      </c>
      <c r="P167" s="5"/>
      <c r="Q167" s="3"/>
      <c r="R167" s="6"/>
    </row>
    <row r="168" spans="1:18" s="55" customFormat="1">
      <c r="A168" s="32">
        <f>IF(Values_Entered,A167+1,"")</f>
        <v>51</v>
      </c>
      <c r="B168" s="13">
        <f t="shared" si="0"/>
        <v>44256</v>
      </c>
      <c r="C168" s="33">
        <f t="shared" si="8"/>
        <v>77635.215967089578</v>
      </c>
      <c r="D168" s="17">
        <f t="shared" si="5"/>
        <v>682.32799138891869</v>
      </c>
      <c r="E168" s="34">
        <f t="shared" si="7"/>
        <v>0</v>
      </c>
      <c r="F168" s="17">
        <f t="shared" si="2"/>
        <v>682.32799138891869</v>
      </c>
      <c r="G168" s="33">
        <f t="shared" si="3"/>
        <v>520.58795812414871</v>
      </c>
      <c r="H168" s="17">
        <f t="shared" si="6"/>
        <v>161.74003326476995</v>
      </c>
      <c r="I168" s="33">
        <f t="shared" si="4"/>
        <v>77114.628008965432</v>
      </c>
      <c r="P168" s="5"/>
      <c r="Q168" s="3"/>
      <c r="R168" s="6"/>
    </row>
    <row r="169" spans="1:18" s="55" customFormat="1">
      <c r="A169" s="32">
        <f>IF(Values_Entered,A168+1,"")</f>
        <v>52</v>
      </c>
      <c r="B169" s="13">
        <f t="shared" si="0"/>
        <v>44287</v>
      </c>
      <c r="C169" s="33">
        <f t="shared" si="8"/>
        <v>77114.628008965432</v>
      </c>
      <c r="D169" s="17">
        <f t="shared" si="5"/>
        <v>682.32799138891869</v>
      </c>
      <c r="E169" s="34">
        <f t="shared" si="7"/>
        <v>0</v>
      </c>
      <c r="F169" s="17">
        <f t="shared" si="2"/>
        <v>682.32799138891869</v>
      </c>
      <c r="G169" s="33">
        <f t="shared" si="3"/>
        <v>521.67251637024071</v>
      </c>
      <c r="H169" s="17">
        <f t="shared" si="6"/>
        <v>160.655475018678</v>
      </c>
      <c r="I169" s="33">
        <f t="shared" si="4"/>
        <v>76592.955492595196</v>
      </c>
      <c r="P169" s="5"/>
      <c r="Q169" s="3"/>
      <c r="R169" s="6"/>
    </row>
    <row r="170" spans="1:18" s="55" customFormat="1">
      <c r="A170" s="32">
        <f>IF(Values_Entered,A169+1,"")</f>
        <v>53</v>
      </c>
      <c r="B170" s="13">
        <f t="shared" si="0"/>
        <v>44317</v>
      </c>
      <c r="C170" s="33">
        <f t="shared" si="8"/>
        <v>76592.955492595196</v>
      </c>
      <c r="D170" s="17">
        <f t="shared" si="5"/>
        <v>682.32799138891869</v>
      </c>
      <c r="E170" s="34">
        <f t="shared" si="7"/>
        <v>0</v>
      </c>
      <c r="F170" s="17">
        <f t="shared" si="2"/>
        <v>682.32799138891869</v>
      </c>
      <c r="G170" s="33">
        <f t="shared" si="3"/>
        <v>522.75933411267874</v>
      </c>
      <c r="H170" s="17">
        <f t="shared" si="6"/>
        <v>159.56865727624</v>
      </c>
      <c r="I170" s="33">
        <f t="shared" si="4"/>
        <v>76070.196158482519</v>
      </c>
      <c r="P170" s="5"/>
      <c r="Q170" s="3"/>
      <c r="R170" s="6"/>
    </row>
    <row r="171" spans="1:18" s="55" customFormat="1">
      <c r="A171" s="32">
        <f>IF(Values_Entered,A170+1,"")</f>
        <v>54</v>
      </c>
      <c r="B171" s="13">
        <f t="shared" si="0"/>
        <v>44348</v>
      </c>
      <c r="C171" s="33">
        <f t="shared" si="8"/>
        <v>76070.196158482519</v>
      </c>
      <c r="D171" s="17">
        <f t="shared" si="5"/>
        <v>682.32799138891869</v>
      </c>
      <c r="E171" s="34">
        <f t="shared" si="7"/>
        <v>0</v>
      </c>
      <c r="F171" s="17">
        <f t="shared" si="2"/>
        <v>682.32799138891869</v>
      </c>
      <c r="G171" s="33">
        <f t="shared" si="3"/>
        <v>523.84841605874681</v>
      </c>
      <c r="H171" s="17">
        <f t="shared" si="6"/>
        <v>158.47957533017191</v>
      </c>
      <c r="I171" s="33">
        <f t="shared" si="4"/>
        <v>75546.347742423764</v>
      </c>
      <c r="P171" s="5"/>
      <c r="Q171" s="3"/>
      <c r="R171" s="6"/>
    </row>
    <row r="172" spans="1:18" s="55" customFormat="1">
      <c r="A172" s="32">
        <f>IF(Values_Entered,A171+1,"")</f>
        <v>55</v>
      </c>
      <c r="B172" s="13">
        <f t="shared" si="0"/>
        <v>44378</v>
      </c>
      <c r="C172" s="33">
        <f t="shared" si="8"/>
        <v>75546.347742423764</v>
      </c>
      <c r="D172" s="17">
        <f t="shared" si="5"/>
        <v>682.32799138891869</v>
      </c>
      <c r="E172" s="34">
        <f t="shared" si="7"/>
        <v>0</v>
      </c>
      <c r="F172" s="17">
        <f t="shared" si="2"/>
        <v>682.32799138891869</v>
      </c>
      <c r="G172" s="33">
        <f t="shared" si="3"/>
        <v>524.93976692553588</v>
      </c>
      <c r="H172" s="17">
        <f t="shared" si="6"/>
        <v>157.38822446338284</v>
      </c>
      <c r="I172" s="33">
        <f t="shared" si="4"/>
        <v>75021.407975498223</v>
      </c>
      <c r="P172" s="5"/>
      <c r="Q172" s="3"/>
      <c r="R172" s="6"/>
    </row>
    <row r="173" spans="1:18" s="55" customFormat="1">
      <c r="A173" s="32">
        <f>IF(Values_Entered,A172+1,"")</f>
        <v>56</v>
      </c>
      <c r="B173" s="13">
        <f t="shared" si="0"/>
        <v>44409</v>
      </c>
      <c r="C173" s="33">
        <f t="shared" si="8"/>
        <v>75021.407975498223</v>
      </c>
      <c r="D173" s="17">
        <f t="shared" si="5"/>
        <v>682.32799138891869</v>
      </c>
      <c r="E173" s="34">
        <f t="shared" si="7"/>
        <v>0</v>
      </c>
      <c r="F173" s="17">
        <f t="shared" si="2"/>
        <v>682.32799138891869</v>
      </c>
      <c r="G173" s="33">
        <f t="shared" si="3"/>
        <v>526.03339143996402</v>
      </c>
      <c r="H173" s="17">
        <f t="shared" si="6"/>
        <v>156.29459994895464</v>
      </c>
      <c r="I173" s="33">
        <f t="shared" si="4"/>
        <v>74495.374584058256</v>
      </c>
      <c r="P173" s="5"/>
      <c r="Q173" s="3"/>
      <c r="R173" s="6"/>
    </row>
    <row r="174" spans="1:18" s="55" customFormat="1">
      <c r="A174" s="32">
        <f>IF(Values_Entered,A173+1,"")</f>
        <v>57</v>
      </c>
      <c r="B174" s="13">
        <f t="shared" si="0"/>
        <v>44440</v>
      </c>
      <c r="C174" s="33">
        <f t="shared" si="8"/>
        <v>74495.374584058256</v>
      </c>
      <c r="D174" s="17">
        <f t="shared" si="5"/>
        <v>682.32799138891869</v>
      </c>
      <c r="E174" s="34">
        <f t="shared" si="7"/>
        <v>0</v>
      </c>
      <c r="F174" s="17">
        <f t="shared" si="2"/>
        <v>682.32799138891869</v>
      </c>
      <c r="G174" s="33">
        <f t="shared" si="3"/>
        <v>527.12929433879731</v>
      </c>
      <c r="H174" s="17">
        <f t="shared" si="6"/>
        <v>155.19869705012138</v>
      </c>
      <c r="I174" s="33">
        <f t="shared" si="4"/>
        <v>73968.24528971946</v>
      </c>
      <c r="P174" s="5"/>
      <c r="Q174" s="3"/>
      <c r="R174" s="6"/>
    </row>
    <row r="175" spans="1:18" s="55" customFormat="1">
      <c r="A175" s="32">
        <f>IF(Values_Entered,A174+1,"")</f>
        <v>58</v>
      </c>
      <c r="B175" s="13">
        <f t="shared" si="0"/>
        <v>44470</v>
      </c>
      <c r="C175" s="33">
        <f t="shared" si="8"/>
        <v>73968.24528971946</v>
      </c>
      <c r="D175" s="17">
        <f t="shared" si="5"/>
        <v>682.32799138891869</v>
      </c>
      <c r="E175" s="34">
        <f t="shared" si="7"/>
        <v>0</v>
      </c>
      <c r="F175" s="17">
        <f t="shared" si="2"/>
        <v>682.32799138891869</v>
      </c>
      <c r="G175" s="33">
        <f t="shared" si="3"/>
        <v>528.22748036866983</v>
      </c>
      <c r="H175" s="17">
        <f t="shared" si="6"/>
        <v>154.10051102024889</v>
      </c>
      <c r="I175" s="33">
        <f t="shared" si="4"/>
        <v>73440.017809350786</v>
      </c>
      <c r="P175" s="5"/>
      <c r="Q175" s="3"/>
      <c r="R175" s="6"/>
    </row>
    <row r="176" spans="1:18" s="55" customFormat="1">
      <c r="A176" s="32">
        <f>IF(Values_Entered,A175+1,"")</f>
        <v>59</v>
      </c>
      <c r="B176" s="13">
        <f t="shared" si="0"/>
        <v>44501</v>
      </c>
      <c r="C176" s="33">
        <f t="shared" si="8"/>
        <v>73440.017809350786</v>
      </c>
      <c r="D176" s="17">
        <f t="shared" si="5"/>
        <v>682.32799138891869</v>
      </c>
      <c r="E176" s="34">
        <f t="shared" si="7"/>
        <v>0</v>
      </c>
      <c r="F176" s="17">
        <f t="shared" si="2"/>
        <v>682.32799138891869</v>
      </c>
      <c r="G176" s="33">
        <f t="shared" si="3"/>
        <v>529.3279542861045</v>
      </c>
      <c r="H176" s="17">
        <f t="shared" si="6"/>
        <v>153.00003710281416</v>
      </c>
      <c r="I176" s="33">
        <f t="shared" si="4"/>
        <v>72910.689855064687</v>
      </c>
      <c r="P176" s="5"/>
      <c r="Q176" s="3"/>
      <c r="R176" s="6"/>
    </row>
    <row r="177" spans="1:18" s="55" customFormat="1">
      <c r="A177" s="32">
        <f>IF(Values_Entered,A176+1,"")</f>
        <v>60</v>
      </c>
      <c r="B177" s="13">
        <f t="shared" si="0"/>
        <v>44531</v>
      </c>
      <c r="C177" s="33">
        <f t="shared" si="8"/>
        <v>72910.689855064687</v>
      </c>
      <c r="D177" s="17">
        <f t="shared" si="5"/>
        <v>682.32799138891869</v>
      </c>
      <c r="E177" s="34">
        <f t="shared" si="7"/>
        <v>0</v>
      </c>
      <c r="F177" s="17">
        <f t="shared" si="2"/>
        <v>682.32799138891869</v>
      </c>
      <c r="G177" s="33">
        <f t="shared" si="3"/>
        <v>530.43072085753397</v>
      </c>
      <c r="H177" s="17">
        <f t="shared" si="6"/>
        <v>151.89727053138478</v>
      </c>
      <c r="I177" s="33">
        <f t="shared" si="4"/>
        <v>72380.259134207154</v>
      </c>
      <c r="P177" s="5"/>
      <c r="Q177" s="3"/>
      <c r="R177" s="6"/>
    </row>
    <row r="178" spans="1:18" s="55" customFormat="1">
      <c r="A178" s="32">
        <f>IF(Values_Entered,A177+1,"")</f>
        <v>61</v>
      </c>
      <c r="B178" s="13">
        <f t="shared" si="0"/>
        <v>44562</v>
      </c>
      <c r="C178" s="33">
        <f t="shared" si="8"/>
        <v>72380.259134207154</v>
      </c>
      <c r="D178" s="17">
        <f t="shared" si="5"/>
        <v>682.32799138891869</v>
      </c>
      <c r="E178" s="34">
        <f t="shared" si="7"/>
        <v>0</v>
      </c>
      <c r="F178" s="17">
        <f t="shared" si="2"/>
        <v>682.32799138891869</v>
      </c>
      <c r="G178" s="33">
        <f t="shared" si="3"/>
        <v>531.53578485932042</v>
      </c>
      <c r="H178" s="17">
        <f t="shared" si="6"/>
        <v>150.79220652959825</v>
      </c>
      <c r="I178" s="33">
        <f t="shared" si="4"/>
        <v>71848.723349347827</v>
      </c>
      <c r="P178" s="5"/>
      <c r="Q178" s="3"/>
      <c r="R178" s="6"/>
    </row>
    <row r="179" spans="1:18" s="55" customFormat="1">
      <c r="A179" s="32">
        <f>IF(Values_Entered,A178+1,"")</f>
        <v>62</v>
      </c>
      <c r="B179" s="13">
        <f t="shared" si="0"/>
        <v>44593</v>
      </c>
      <c r="C179" s="33">
        <f t="shared" si="8"/>
        <v>71848.723349347827</v>
      </c>
      <c r="D179" s="17">
        <f t="shared" si="5"/>
        <v>682.32799138891869</v>
      </c>
      <c r="E179" s="34">
        <f t="shared" si="7"/>
        <v>0</v>
      </c>
      <c r="F179" s="17">
        <f t="shared" si="2"/>
        <v>682.32799138891869</v>
      </c>
      <c r="G179" s="33">
        <f t="shared" si="3"/>
        <v>532.64315107777736</v>
      </c>
      <c r="H179" s="17">
        <f t="shared" si="6"/>
        <v>149.6848403111413</v>
      </c>
      <c r="I179" s="33">
        <f t="shared" si="4"/>
        <v>71316.08019827005</v>
      </c>
      <c r="P179" s="5"/>
      <c r="Q179" s="3"/>
      <c r="R179" s="6"/>
    </row>
    <row r="180" spans="1:18" s="55" customFormat="1">
      <c r="A180" s="32">
        <f>IF(Values_Entered,A179+1,"")</f>
        <v>63</v>
      </c>
      <c r="B180" s="13">
        <f t="shared" si="0"/>
        <v>44621</v>
      </c>
      <c r="C180" s="33">
        <f t="shared" si="8"/>
        <v>71316.08019827005</v>
      </c>
      <c r="D180" s="17">
        <f t="shared" si="5"/>
        <v>682.32799138891869</v>
      </c>
      <c r="E180" s="34">
        <f t="shared" si="7"/>
        <v>0</v>
      </c>
      <c r="F180" s="17">
        <f t="shared" si="2"/>
        <v>682.32799138891869</v>
      </c>
      <c r="G180" s="33">
        <f t="shared" si="3"/>
        <v>533.75282430918946</v>
      </c>
      <c r="H180" s="17">
        <f t="shared" si="6"/>
        <v>148.57516707972928</v>
      </c>
      <c r="I180" s="33">
        <f t="shared" si="4"/>
        <v>70782.327373960856</v>
      </c>
      <c r="P180" s="5"/>
      <c r="Q180" s="3"/>
      <c r="R180" s="6"/>
    </row>
    <row r="181" spans="1:18" s="55" customFormat="1">
      <c r="A181" s="32">
        <f>IF(Values_Entered,A180+1,"")</f>
        <v>64</v>
      </c>
      <c r="B181" s="13">
        <f t="shared" si="0"/>
        <v>44652</v>
      </c>
      <c r="C181" s="33">
        <f t="shared" si="8"/>
        <v>70782.327373960856</v>
      </c>
      <c r="D181" s="17">
        <f t="shared" si="5"/>
        <v>682.32799138891869</v>
      </c>
      <c r="E181" s="34">
        <f t="shared" si="7"/>
        <v>0</v>
      </c>
      <c r="F181" s="17">
        <f t="shared" si="2"/>
        <v>682.32799138891869</v>
      </c>
      <c r="G181" s="33">
        <f t="shared" si="3"/>
        <v>534.86480935983354</v>
      </c>
      <c r="H181" s="17">
        <f t="shared" si="6"/>
        <v>147.46318202908512</v>
      </c>
      <c r="I181" s="33">
        <f t="shared" si="4"/>
        <v>70247.462564601024</v>
      </c>
      <c r="P181" s="5"/>
      <c r="Q181" s="3"/>
      <c r="R181" s="6"/>
    </row>
    <row r="182" spans="1:18" s="55" customFormat="1">
      <c r="A182" s="32">
        <f>IF(Values_Entered,A181+1,"")</f>
        <v>65</v>
      </c>
      <c r="B182" s="13">
        <f t="shared" si="0"/>
        <v>44682</v>
      </c>
      <c r="C182" s="33">
        <f t="shared" si="8"/>
        <v>70247.462564601024</v>
      </c>
      <c r="D182" s="17">
        <f t="shared" si="5"/>
        <v>682.32799138891869</v>
      </c>
      <c r="E182" s="34">
        <f t="shared" si="7"/>
        <v>0</v>
      </c>
      <c r="F182" s="17">
        <f t="shared" si="2"/>
        <v>682.32799138891869</v>
      </c>
      <c r="G182" s="33">
        <f t="shared" si="3"/>
        <v>535.97911104599984</v>
      </c>
      <c r="H182" s="17">
        <f t="shared" si="6"/>
        <v>146.34888034291882</v>
      </c>
      <c r="I182" s="33">
        <f t="shared" si="4"/>
        <v>69711.483453555018</v>
      </c>
      <c r="P182" s="5"/>
      <c r="Q182" s="3"/>
      <c r="R182" s="6"/>
    </row>
    <row r="183" spans="1:18" s="55" customFormat="1">
      <c r="A183" s="32">
        <f>IF(Values_Entered,A182+1,"")</f>
        <v>66</v>
      </c>
      <c r="B183" s="13">
        <f t="shared" ref="B183:B246" si="9">IF(Pay_Num&lt;&gt;"",DATE(YEAR(B182),MONTH(B182)+1,DAY(B182)),"")</f>
        <v>44713</v>
      </c>
      <c r="C183" s="33">
        <f t="shared" ref="C183:C214" si="10">IF(Pay_Num&lt;&gt;"",I182,"")</f>
        <v>69711.483453555018</v>
      </c>
      <c r="D183" s="17">
        <f t="shared" si="5"/>
        <v>682.32799138891869</v>
      </c>
      <c r="E183" s="34">
        <f t="shared" ref="E183:E246" si="11">IF(Pay_Num&lt;&gt;"",Scheduled_Extra_Payments,"")</f>
        <v>0</v>
      </c>
      <c r="F183" s="17">
        <f t="shared" ref="F183:F246" si="12">IF(Pay_Num&lt;&gt;"",Sched_Pay+Extra_Pay,"")</f>
        <v>682.32799138891869</v>
      </c>
      <c r="G183" s="33">
        <f t="shared" ref="G183:G246" si="13">IF(Pay_Num&lt;&gt;"",Total_Pay-Int,"")</f>
        <v>537.09573419401238</v>
      </c>
      <c r="H183" s="17">
        <f t="shared" si="6"/>
        <v>145.23225719490628</v>
      </c>
      <c r="I183" s="33">
        <f t="shared" ref="I183:I246" si="14">IF(Pay_Num&lt;&gt;"",Beg_Bal-Princ,"")</f>
        <v>69174.38771936101</v>
      </c>
      <c r="P183" s="5"/>
      <c r="Q183" s="3"/>
      <c r="R183" s="6"/>
    </row>
    <row r="184" spans="1:18" s="55" customFormat="1">
      <c r="A184" s="32">
        <f>IF(Values_Entered,A183+1,"")</f>
        <v>67</v>
      </c>
      <c r="B184" s="13">
        <f t="shared" si="9"/>
        <v>44743</v>
      </c>
      <c r="C184" s="33">
        <f t="shared" si="10"/>
        <v>69174.38771936101</v>
      </c>
      <c r="D184" s="17">
        <f t="shared" ref="D184:D247" si="15">IF(Pay_Num&lt;&gt;"",Scheduled_Monthly_Payment,"")</f>
        <v>682.32799138891869</v>
      </c>
      <c r="E184" s="34">
        <f t="shared" si="11"/>
        <v>0</v>
      </c>
      <c r="F184" s="17">
        <f t="shared" si="12"/>
        <v>682.32799138891869</v>
      </c>
      <c r="G184" s="33">
        <f t="shared" si="13"/>
        <v>538.21468364024986</v>
      </c>
      <c r="H184" s="17">
        <f t="shared" ref="H184:H247" si="16">IF(Pay_Num&lt;&gt;"",Beg_Bal*Interest_Rate/12,"")</f>
        <v>144.11330774866877</v>
      </c>
      <c r="I184" s="33">
        <f t="shared" si="14"/>
        <v>68636.173035720756</v>
      </c>
      <c r="P184" s="5"/>
      <c r="Q184" s="3"/>
      <c r="R184" s="6"/>
    </row>
    <row r="185" spans="1:18" s="55" customFormat="1">
      <c r="A185" s="32">
        <f>IF(Values_Entered,A184+1,"")</f>
        <v>68</v>
      </c>
      <c r="B185" s="13">
        <f t="shared" si="9"/>
        <v>44774</v>
      </c>
      <c r="C185" s="33">
        <f t="shared" si="10"/>
        <v>68636.173035720756</v>
      </c>
      <c r="D185" s="17">
        <f t="shared" si="15"/>
        <v>682.32799138891869</v>
      </c>
      <c r="E185" s="34">
        <f t="shared" si="11"/>
        <v>0</v>
      </c>
      <c r="F185" s="17">
        <f t="shared" si="12"/>
        <v>682.32799138891869</v>
      </c>
      <c r="G185" s="33">
        <f t="shared" si="13"/>
        <v>539.33596423116705</v>
      </c>
      <c r="H185" s="17">
        <f t="shared" si="16"/>
        <v>142.99202715775158</v>
      </c>
      <c r="I185" s="33">
        <f t="shared" si="14"/>
        <v>68096.837071489586</v>
      </c>
      <c r="P185" s="5"/>
      <c r="Q185" s="3"/>
      <c r="R185" s="6"/>
    </row>
    <row r="186" spans="1:18" s="55" customFormat="1">
      <c r="A186" s="32">
        <f>IF(Values_Entered,A185+1,"")</f>
        <v>69</v>
      </c>
      <c r="B186" s="13">
        <f t="shared" si="9"/>
        <v>44805</v>
      </c>
      <c r="C186" s="33">
        <f t="shared" si="10"/>
        <v>68096.837071489586</v>
      </c>
      <c r="D186" s="17">
        <f t="shared" si="15"/>
        <v>682.32799138891869</v>
      </c>
      <c r="E186" s="34">
        <f t="shared" si="11"/>
        <v>0</v>
      </c>
      <c r="F186" s="17">
        <f t="shared" si="12"/>
        <v>682.32799138891869</v>
      </c>
      <c r="G186" s="33">
        <f t="shared" si="13"/>
        <v>540.45958082331538</v>
      </c>
      <c r="H186" s="17">
        <f t="shared" si="16"/>
        <v>141.86841056560331</v>
      </c>
      <c r="I186" s="33">
        <f t="shared" si="14"/>
        <v>67556.377490666273</v>
      </c>
      <c r="P186" s="5"/>
      <c r="Q186" s="3"/>
      <c r="R186" s="6"/>
    </row>
    <row r="187" spans="1:18" s="55" customFormat="1">
      <c r="A187" s="32">
        <f>IF(Values_Entered,A186+1,"")</f>
        <v>70</v>
      </c>
      <c r="B187" s="13">
        <f t="shared" si="9"/>
        <v>44835</v>
      </c>
      <c r="C187" s="33">
        <f t="shared" si="10"/>
        <v>67556.377490666273</v>
      </c>
      <c r="D187" s="17">
        <f t="shared" si="15"/>
        <v>682.32799138891869</v>
      </c>
      <c r="E187" s="34">
        <f t="shared" si="11"/>
        <v>0</v>
      </c>
      <c r="F187" s="17">
        <f t="shared" si="12"/>
        <v>682.32799138891869</v>
      </c>
      <c r="G187" s="33">
        <f t="shared" si="13"/>
        <v>541.58553828336392</v>
      </c>
      <c r="H187" s="17">
        <f t="shared" si="16"/>
        <v>140.74245310555474</v>
      </c>
      <c r="I187" s="33">
        <f t="shared" si="14"/>
        <v>67014.791952382904</v>
      </c>
      <c r="P187" s="5"/>
      <c r="Q187" s="3"/>
      <c r="R187" s="6"/>
    </row>
    <row r="188" spans="1:18" s="55" customFormat="1">
      <c r="A188" s="32">
        <f>IF(Values_Entered,A187+1,"")</f>
        <v>71</v>
      </c>
      <c r="B188" s="13">
        <f t="shared" si="9"/>
        <v>44866</v>
      </c>
      <c r="C188" s="33">
        <f t="shared" si="10"/>
        <v>67014.791952382904</v>
      </c>
      <c r="D188" s="17">
        <f t="shared" si="15"/>
        <v>682.32799138891869</v>
      </c>
      <c r="E188" s="34">
        <f t="shared" si="11"/>
        <v>0</v>
      </c>
      <c r="F188" s="17">
        <f t="shared" si="12"/>
        <v>682.32799138891869</v>
      </c>
      <c r="G188" s="33">
        <f t="shared" si="13"/>
        <v>542.71384148812092</v>
      </c>
      <c r="H188" s="17">
        <f t="shared" si="16"/>
        <v>139.61414990079774</v>
      </c>
      <c r="I188" s="33">
        <f t="shared" si="14"/>
        <v>66472.078110894785</v>
      </c>
      <c r="P188" s="5"/>
      <c r="Q188" s="3"/>
      <c r="R188" s="6"/>
    </row>
    <row r="189" spans="1:18" s="55" customFormat="1">
      <c r="A189" s="32">
        <f>IF(Values_Entered,A188+1,"")</f>
        <v>72</v>
      </c>
      <c r="B189" s="13">
        <f t="shared" si="9"/>
        <v>44896</v>
      </c>
      <c r="C189" s="33">
        <f t="shared" si="10"/>
        <v>66472.078110894785</v>
      </c>
      <c r="D189" s="17">
        <f t="shared" si="15"/>
        <v>682.32799138891869</v>
      </c>
      <c r="E189" s="34">
        <f t="shared" si="11"/>
        <v>0</v>
      </c>
      <c r="F189" s="17">
        <f t="shared" si="12"/>
        <v>682.32799138891869</v>
      </c>
      <c r="G189" s="33">
        <f t="shared" si="13"/>
        <v>543.8444953245546</v>
      </c>
      <c r="H189" s="17">
        <f t="shared" si="16"/>
        <v>138.48349606436415</v>
      </c>
      <c r="I189" s="33">
        <f t="shared" si="14"/>
        <v>65928.233615570236</v>
      </c>
      <c r="P189" s="5"/>
      <c r="Q189" s="3"/>
      <c r="R189" s="6"/>
    </row>
    <row r="190" spans="1:18" s="55" customFormat="1">
      <c r="A190" s="32">
        <f>IF(Values_Entered,A189+1,"")</f>
        <v>73</v>
      </c>
      <c r="B190" s="13">
        <f t="shared" si="9"/>
        <v>44927</v>
      </c>
      <c r="C190" s="33">
        <f t="shared" si="10"/>
        <v>65928.233615570236</v>
      </c>
      <c r="D190" s="17">
        <f t="shared" si="15"/>
        <v>682.32799138891869</v>
      </c>
      <c r="E190" s="34">
        <f t="shared" si="11"/>
        <v>0</v>
      </c>
      <c r="F190" s="17">
        <f t="shared" si="12"/>
        <v>682.32799138891869</v>
      </c>
      <c r="G190" s="33">
        <f t="shared" si="13"/>
        <v>544.97750468981405</v>
      </c>
      <c r="H190" s="17">
        <f t="shared" si="16"/>
        <v>137.35048669910466</v>
      </c>
      <c r="I190" s="33">
        <f t="shared" si="14"/>
        <v>65383.256110880422</v>
      </c>
      <c r="P190" s="5"/>
      <c r="Q190" s="3"/>
      <c r="R190" s="6"/>
    </row>
    <row r="191" spans="1:18" s="55" customFormat="1">
      <c r="A191" s="32">
        <f>IF(Values_Entered,A190+1,"")</f>
        <v>74</v>
      </c>
      <c r="B191" s="13">
        <f t="shared" si="9"/>
        <v>44958</v>
      </c>
      <c r="C191" s="33">
        <f t="shared" si="10"/>
        <v>65383.256110880422</v>
      </c>
      <c r="D191" s="17">
        <f t="shared" si="15"/>
        <v>682.32799138891869</v>
      </c>
      <c r="E191" s="34">
        <f t="shared" si="11"/>
        <v>0</v>
      </c>
      <c r="F191" s="17">
        <f t="shared" si="12"/>
        <v>682.32799138891869</v>
      </c>
      <c r="G191" s="33">
        <f t="shared" si="13"/>
        <v>546.11287449125109</v>
      </c>
      <c r="H191" s="17">
        <f t="shared" si="16"/>
        <v>136.21511689766757</v>
      </c>
      <c r="I191" s="33">
        <f t="shared" si="14"/>
        <v>64837.143236389173</v>
      </c>
      <c r="P191" s="5"/>
      <c r="Q191" s="3"/>
      <c r="R191" s="6"/>
    </row>
    <row r="192" spans="1:18" s="55" customFormat="1">
      <c r="A192" s="32">
        <f>IF(Values_Entered,A191+1,"")</f>
        <v>75</v>
      </c>
      <c r="B192" s="13">
        <f t="shared" si="9"/>
        <v>44986</v>
      </c>
      <c r="C192" s="33">
        <f t="shared" si="10"/>
        <v>64837.143236389173</v>
      </c>
      <c r="D192" s="17">
        <f t="shared" si="15"/>
        <v>682.32799138891869</v>
      </c>
      <c r="E192" s="34">
        <f t="shared" si="11"/>
        <v>0</v>
      </c>
      <c r="F192" s="17">
        <f t="shared" si="12"/>
        <v>682.32799138891869</v>
      </c>
      <c r="G192" s="33">
        <f t="shared" si="13"/>
        <v>547.25060964644126</v>
      </c>
      <c r="H192" s="17">
        <f t="shared" si="16"/>
        <v>135.07738174247746</v>
      </c>
      <c r="I192" s="33">
        <f t="shared" si="14"/>
        <v>64289.89262674273</v>
      </c>
      <c r="P192" s="5"/>
      <c r="Q192" s="3"/>
      <c r="R192" s="6"/>
    </row>
    <row r="193" spans="1:18" s="55" customFormat="1">
      <c r="A193" s="32">
        <f>IF(Values_Entered,A192+1,"")</f>
        <v>76</v>
      </c>
      <c r="B193" s="13">
        <f t="shared" si="9"/>
        <v>45017</v>
      </c>
      <c r="C193" s="33">
        <f t="shared" si="10"/>
        <v>64289.89262674273</v>
      </c>
      <c r="D193" s="17">
        <f t="shared" si="15"/>
        <v>682.32799138891869</v>
      </c>
      <c r="E193" s="34">
        <f t="shared" si="11"/>
        <v>0</v>
      </c>
      <c r="F193" s="17">
        <f t="shared" si="12"/>
        <v>682.32799138891869</v>
      </c>
      <c r="G193" s="33">
        <f t="shared" si="13"/>
        <v>548.39071508320467</v>
      </c>
      <c r="H193" s="17">
        <f t="shared" si="16"/>
        <v>133.93727630571402</v>
      </c>
      <c r="I193" s="33">
        <f t="shared" si="14"/>
        <v>63741.501911659529</v>
      </c>
      <c r="P193" s="5"/>
      <c r="Q193" s="3"/>
      <c r="R193" s="6"/>
    </row>
    <row r="194" spans="1:18" s="55" customFormat="1">
      <c r="A194" s="32">
        <f>IF(Values_Entered,A193+1,"")</f>
        <v>77</v>
      </c>
      <c r="B194" s="13">
        <f t="shared" si="9"/>
        <v>45047</v>
      </c>
      <c r="C194" s="33">
        <f t="shared" si="10"/>
        <v>63741.501911659529</v>
      </c>
      <c r="D194" s="17">
        <f t="shared" si="15"/>
        <v>682.32799138891869</v>
      </c>
      <c r="E194" s="34">
        <f t="shared" si="11"/>
        <v>0</v>
      </c>
      <c r="F194" s="17">
        <f t="shared" si="12"/>
        <v>682.32799138891869</v>
      </c>
      <c r="G194" s="33">
        <f t="shared" si="13"/>
        <v>549.53319573962801</v>
      </c>
      <c r="H194" s="17">
        <f t="shared" si="16"/>
        <v>132.79479564929071</v>
      </c>
      <c r="I194" s="33">
        <f t="shared" si="14"/>
        <v>63191.968715919902</v>
      </c>
      <c r="P194" s="5"/>
      <c r="Q194" s="3"/>
      <c r="R194" s="6"/>
    </row>
    <row r="195" spans="1:18" s="55" customFormat="1">
      <c r="A195" s="32">
        <f>IF(Values_Entered,A194+1,"")</f>
        <v>78</v>
      </c>
      <c r="B195" s="13">
        <f t="shared" si="9"/>
        <v>45078</v>
      </c>
      <c r="C195" s="33">
        <f t="shared" si="10"/>
        <v>63191.968715919902</v>
      </c>
      <c r="D195" s="17">
        <f t="shared" si="15"/>
        <v>682.32799138891869</v>
      </c>
      <c r="E195" s="34">
        <f t="shared" si="11"/>
        <v>0</v>
      </c>
      <c r="F195" s="17">
        <f t="shared" si="12"/>
        <v>682.32799138891869</v>
      </c>
      <c r="G195" s="33">
        <f t="shared" si="13"/>
        <v>550.67805656408552</v>
      </c>
      <c r="H195" s="17">
        <f t="shared" si="16"/>
        <v>131.64993482483314</v>
      </c>
      <c r="I195" s="33">
        <f t="shared" si="14"/>
        <v>62641.290659355815</v>
      </c>
      <c r="P195" s="5"/>
      <c r="Q195" s="3"/>
      <c r="R195" s="6"/>
    </row>
    <row r="196" spans="1:18" s="55" customFormat="1">
      <c r="A196" s="32">
        <f>IF(Values_Entered,A195+1,"")</f>
        <v>79</v>
      </c>
      <c r="B196" s="13">
        <f t="shared" si="9"/>
        <v>45108</v>
      </c>
      <c r="C196" s="33">
        <f t="shared" si="10"/>
        <v>62641.290659355815</v>
      </c>
      <c r="D196" s="17">
        <f t="shared" si="15"/>
        <v>682.32799138891869</v>
      </c>
      <c r="E196" s="34">
        <f t="shared" si="11"/>
        <v>0</v>
      </c>
      <c r="F196" s="17">
        <f t="shared" si="12"/>
        <v>682.32799138891869</v>
      </c>
      <c r="G196" s="33">
        <f t="shared" si="13"/>
        <v>551.82530251526077</v>
      </c>
      <c r="H196" s="17">
        <f t="shared" si="16"/>
        <v>130.50268887365795</v>
      </c>
      <c r="I196" s="33">
        <f t="shared" si="14"/>
        <v>62089.465356840556</v>
      </c>
      <c r="P196" s="5"/>
      <c r="Q196" s="3"/>
      <c r="R196" s="6"/>
    </row>
    <row r="197" spans="1:18" s="55" customFormat="1">
      <c r="A197" s="32">
        <f>IF(Values_Entered,A196+1,"")</f>
        <v>80</v>
      </c>
      <c r="B197" s="13">
        <f t="shared" si="9"/>
        <v>45139</v>
      </c>
      <c r="C197" s="33">
        <f t="shared" si="10"/>
        <v>62089.465356840556</v>
      </c>
      <c r="D197" s="17">
        <f t="shared" si="15"/>
        <v>682.32799138891869</v>
      </c>
      <c r="E197" s="34">
        <f t="shared" si="11"/>
        <v>0</v>
      </c>
      <c r="F197" s="17">
        <f t="shared" si="12"/>
        <v>682.32799138891869</v>
      </c>
      <c r="G197" s="33">
        <f t="shared" si="13"/>
        <v>552.97493856216749</v>
      </c>
      <c r="H197" s="17">
        <f t="shared" si="16"/>
        <v>129.35305282675117</v>
      </c>
      <c r="I197" s="33">
        <f t="shared" si="14"/>
        <v>61536.490418278387</v>
      </c>
      <c r="P197" s="5"/>
      <c r="Q197" s="3"/>
      <c r="R197" s="6"/>
    </row>
    <row r="198" spans="1:18" s="55" customFormat="1">
      <c r="A198" s="32">
        <f>IF(Values_Entered,A197+1,"")</f>
        <v>81</v>
      </c>
      <c r="B198" s="13">
        <f t="shared" si="9"/>
        <v>45170</v>
      </c>
      <c r="C198" s="33">
        <f t="shared" si="10"/>
        <v>61536.490418278387</v>
      </c>
      <c r="D198" s="17">
        <f t="shared" si="15"/>
        <v>682.32799138891869</v>
      </c>
      <c r="E198" s="34">
        <f t="shared" si="11"/>
        <v>0</v>
      </c>
      <c r="F198" s="17">
        <f t="shared" si="12"/>
        <v>682.32799138891869</v>
      </c>
      <c r="G198" s="33">
        <f t="shared" si="13"/>
        <v>554.12696968417208</v>
      </c>
      <c r="H198" s="17">
        <f t="shared" si="16"/>
        <v>128.20102170474664</v>
      </c>
      <c r="I198" s="33">
        <f t="shared" si="14"/>
        <v>60982.363448594217</v>
      </c>
      <c r="P198" s="5"/>
      <c r="Q198" s="3"/>
      <c r="R198" s="6"/>
    </row>
    <row r="199" spans="1:18" s="55" customFormat="1">
      <c r="A199" s="32">
        <f>IF(Values_Entered,A198+1,"")</f>
        <v>82</v>
      </c>
      <c r="B199" s="13">
        <f t="shared" si="9"/>
        <v>45200</v>
      </c>
      <c r="C199" s="33">
        <f t="shared" si="10"/>
        <v>60982.363448594217</v>
      </c>
      <c r="D199" s="17">
        <f t="shared" si="15"/>
        <v>682.32799138891869</v>
      </c>
      <c r="E199" s="34">
        <f t="shared" si="11"/>
        <v>0</v>
      </c>
      <c r="F199" s="17">
        <f t="shared" si="12"/>
        <v>682.32799138891869</v>
      </c>
      <c r="G199" s="33">
        <f t="shared" si="13"/>
        <v>555.28140087101406</v>
      </c>
      <c r="H199" s="17">
        <f t="shared" si="16"/>
        <v>127.04659051790463</v>
      </c>
      <c r="I199" s="33">
        <f t="shared" si="14"/>
        <v>60427.082047723205</v>
      </c>
      <c r="P199" s="5"/>
      <c r="Q199" s="3"/>
      <c r="R199" s="6"/>
    </row>
    <row r="200" spans="1:18" s="55" customFormat="1">
      <c r="A200" s="32">
        <f>IF(Values_Entered,A199+1,"")</f>
        <v>83</v>
      </c>
      <c r="B200" s="13">
        <f t="shared" si="9"/>
        <v>45231</v>
      </c>
      <c r="C200" s="33">
        <f t="shared" si="10"/>
        <v>60427.082047723205</v>
      </c>
      <c r="D200" s="17">
        <f t="shared" si="15"/>
        <v>682.32799138891869</v>
      </c>
      <c r="E200" s="34">
        <f t="shared" si="11"/>
        <v>0</v>
      </c>
      <c r="F200" s="17">
        <f t="shared" si="12"/>
        <v>682.32799138891869</v>
      </c>
      <c r="G200" s="33">
        <f t="shared" si="13"/>
        <v>556.4382371228287</v>
      </c>
      <c r="H200" s="17">
        <f t="shared" si="16"/>
        <v>125.88975426609001</v>
      </c>
      <c r="I200" s="33">
        <f t="shared" si="14"/>
        <v>59870.643810600377</v>
      </c>
      <c r="P200" s="5"/>
      <c r="Q200" s="3"/>
      <c r="R200" s="6"/>
    </row>
    <row r="201" spans="1:18" s="55" customFormat="1">
      <c r="A201" s="32">
        <f>IF(Values_Entered,A200+1,"")</f>
        <v>84</v>
      </c>
      <c r="B201" s="13">
        <f t="shared" si="9"/>
        <v>45261</v>
      </c>
      <c r="C201" s="33">
        <f t="shared" si="10"/>
        <v>59870.643810600377</v>
      </c>
      <c r="D201" s="17">
        <f t="shared" si="15"/>
        <v>682.32799138891869</v>
      </c>
      <c r="E201" s="34">
        <f t="shared" si="11"/>
        <v>0</v>
      </c>
      <c r="F201" s="17">
        <f t="shared" si="12"/>
        <v>682.32799138891869</v>
      </c>
      <c r="G201" s="33">
        <f t="shared" si="13"/>
        <v>557.59748345016794</v>
      </c>
      <c r="H201" s="17">
        <f t="shared" si="16"/>
        <v>124.73050793875079</v>
      </c>
      <c r="I201" s="33">
        <f t="shared" si="14"/>
        <v>59313.046327150209</v>
      </c>
      <c r="P201" s="5"/>
      <c r="Q201" s="3"/>
      <c r="R201" s="6"/>
    </row>
    <row r="202" spans="1:18" s="55" customFormat="1">
      <c r="A202" s="32">
        <f>IF(Values_Entered,A201+1,"")</f>
        <v>85</v>
      </c>
      <c r="B202" s="13">
        <f t="shared" si="9"/>
        <v>45292</v>
      </c>
      <c r="C202" s="33">
        <f t="shared" si="10"/>
        <v>59313.046327150209</v>
      </c>
      <c r="D202" s="17">
        <f t="shared" si="15"/>
        <v>682.32799138891869</v>
      </c>
      <c r="E202" s="34">
        <f t="shared" si="11"/>
        <v>0</v>
      </c>
      <c r="F202" s="17">
        <f t="shared" si="12"/>
        <v>682.32799138891869</v>
      </c>
      <c r="G202" s="33">
        <f t="shared" si="13"/>
        <v>558.75914487402247</v>
      </c>
      <c r="H202" s="17">
        <f t="shared" si="16"/>
        <v>123.56884651489628</v>
      </c>
      <c r="I202" s="33">
        <f t="shared" si="14"/>
        <v>58754.287182276188</v>
      </c>
      <c r="P202" s="5"/>
      <c r="Q202" s="3"/>
      <c r="R202" s="6"/>
    </row>
    <row r="203" spans="1:18" s="55" customFormat="1">
      <c r="A203" s="32">
        <f>IF(Values_Entered,A202+1,"")</f>
        <v>86</v>
      </c>
      <c r="B203" s="13">
        <f t="shared" si="9"/>
        <v>45323</v>
      </c>
      <c r="C203" s="33">
        <f t="shared" si="10"/>
        <v>58754.287182276188</v>
      </c>
      <c r="D203" s="17">
        <f t="shared" si="15"/>
        <v>682.32799138891869</v>
      </c>
      <c r="E203" s="34">
        <f t="shared" si="11"/>
        <v>0</v>
      </c>
      <c r="F203" s="17">
        <f t="shared" si="12"/>
        <v>682.32799138891869</v>
      </c>
      <c r="G203" s="33">
        <f t="shared" si="13"/>
        <v>559.92322642584327</v>
      </c>
      <c r="H203" s="17">
        <f t="shared" si="16"/>
        <v>122.40476496307541</v>
      </c>
      <c r="I203" s="33">
        <f t="shared" si="14"/>
        <v>58194.363955850342</v>
      </c>
      <c r="P203" s="5"/>
      <c r="Q203" s="3"/>
      <c r="R203" s="6"/>
    </row>
    <row r="204" spans="1:18" s="55" customFormat="1">
      <c r="A204" s="32">
        <f>IF(Values_Entered,A203+1,"")</f>
        <v>87</v>
      </c>
      <c r="B204" s="13">
        <f t="shared" si="9"/>
        <v>45352</v>
      </c>
      <c r="C204" s="33">
        <f t="shared" si="10"/>
        <v>58194.363955850342</v>
      </c>
      <c r="D204" s="17">
        <f t="shared" si="15"/>
        <v>682.32799138891869</v>
      </c>
      <c r="E204" s="34">
        <f t="shared" si="11"/>
        <v>0</v>
      </c>
      <c r="F204" s="17">
        <f t="shared" si="12"/>
        <v>682.32799138891869</v>
      </c>
      <c r="G204" s="33">
        <f t="shared" si="13"/>
        <v>561.08973314756383</v>
      </c>
      <c r="H204" s="17">
        <f t="shared" si="16"/>
        <v>121.2382582413549</v>
      </c>
      <c r="I204" s="33">
        <f t="shared" si="14"/>
        <v>57633.274222702777</v>
      </c>
      <c r="P204" s="5"/>
      <c r="Q204" s="3"/>
      <c r="R204" s="6"/>
    </row>
    <row r="205" spans="1:18" s="55" customFormat="1">
      <c r="A205" s="32">
        <f>IF(Values_Entered,A204+1,"")</f>
        <v>88</v>
      </c>
      <c r="B205" s="13">
        <f t="shared" si="9"/>
        <v>45383</v>
      </c>
      <c r="C205" s="33">
        <f t="shared" si="10"/>
        <v>57633.274222702777</v>
      </c>
      <c r="D205" s="17">
        <f t="shared" si="15"/>
        <v>682.32799138891869</v>
      </c>
      <c r="E205" s="34">
        <f t="shared" si="11"/>
        <v>0</v>
      </c>
      <c r="F205" s="17">
        <f t="shared" si="12"/>
        <v>682.32799138891869</v>
      </c>
      <c r="G205" s="33">
        <f t="shared" si="13"/>
        <v>562.25867009162118</v>
      </c>
      <c r="H205" s="17">
        <f t="shared" si="16"/>
        <v>120.06932129729746</v>
      </c>
      <c r="I205" s="33">
        <f t="shared" si="14"/>
        <v>57071.015552611156</v>
      </c>
      <c r="P205" s="5"/>
      <c r="Q205" s="3"/>
      <c r="R205" s="6"/>
    </row>
    <row r="206" spans="1:18" s="55" customFormat="1">
      <c r="A206" s="32">
        <f>IF(Values_Entered,A205+1,"")</f>
        <v>89</v>
      </c>
      <c r="B206" s="13">
        <f t="shared" si="9"/>
        <v>45413</v>
      </c>
      <c r="C206" s="33">
        <f t="shared" si="10"/>
        <v>57071.015552611156</v>
      </c>
      <c r="D206" s="17">
        <f t="shared" si="15"/>
        <v>682.32799138891869</v>
      </c>
      <c r="E206" s="34">
        <f t="shared" si="11"/>
        <v>0</v>
      </c>
      <c r="F206" s="17">
        <f t="shared" si="12"/>
        <v>682.32799138891869</v>
      </c>
      <c r="G206" s="33">
        <f t="shared" si="13"/>
        <v>563.43004232097883</v>
      </c>
      <c r="H206" s="17">
        <f t="shared" si="16"/>
        <v>118.89794906793992</v>
      </c>
      <c r="I206" s="33">
        <f t="shared" si="14"/>
        <v>56507.585510290177</v>
      </c>
      <c r="P206" s="5"/>
      <c r="Q206" s="3"/>
      <c r="R206" s="6"/>
    </row>
    <row r="207" spans="1:18" s="55" customFormat="1">
      <c r="A207" s="32">
        <f>IF(Values_Entered,A206+1,"")</f>
        <v>90</v>
      </c>
      <c r="B207" s="13">
        <f t="shared" si="9"/>
        <v>45444</v>
      </c>
      <c r="C207" s="33">
        <f t="shared" si="10"/>
        <v>56507.585510290177</v>
      </c>
      <c r="D207" s="17">
        <f t="shared" si="15"/>
        <v>682.32799138891869</v>
      </c>
      <c r="E207" s="34">
        <f t="shared" si="11"/>
        <v>0</v>
      </c>
      <c r="F207" s="17">
        <f t="shared" si="12"/>
        <v>682.32799138891869</v>
      </c>
      <c r="G207" s="33">
        <f t="shared" si="13"/>
        <v>564.60385490914746</v>
      </c>
      <c r="H207" s="17">
        <f t="shared" si="16"/>
        <v>117.72413647977122</v>
      </c>
      <c r="I207" s="33">
        <f t="shared" si="14"/>
        <v>55942.981655381031</v>
      </c>
      <c r="P207" s="5"/>
      <c r="Q207" s="3"/>
      <c r="R207" s="6"/>
    </row>
    <row r="208" spans="1:18" s="55" customFormat="1">
      <c r="A208" s="32">
        <f>IF(Values_Entered,A207+1,"")</f>
        <v>91</v>
      </c>
      <c r="B208" s="13">
        <f t="shared" si="9"/>
        <v>45474</v>
      </c>
      <c r="C208" s="33">
        <f t="shared" si="10"/>
        <v>55942.981655381031</v>
      </c>
      <c r="D208" s="17">
        <f t="shared" si="15"/>
        <v>682.32799138891869</v>
      </c>
      <c r="E208" s="34">
        <f t="shared" si="11"/>
        <v>0</v>
      </c>
      <c r="F208" s="17">
        <f t="shared" si="12"/>
        <v>682.32799138891869</v>
      </c>
      <c r="G208" s="33">
        <f t="shared" si="13"/>
        <v>565.78011294020826</v>
      </c>
      <c r="H208" s="17">
        <f t="shared" si="16"/>
        <v>116.54787844871049</v>
      </c>
      <c r="I208" s="33">
        <f t="shared" si="14"/>
        <v>55377.201542440824</v>
      </c>
      <c r="P208" s="5"/>
      <c r="Q208" s="3"/>
      <c r="R208" s="6"/>
    </row>
    <row r="209" spans="1:18" s="55" customFormat="1">
      <c r="A209" s="32">
        <f>IF(Values_Entered,A208+1,"")</f>
        <v>92</v>
      </c>
      <c r="B209" s="13">
        <f t="shared" si="9"/>
        <v>45505</v>
      </c>
      <c r="C209" s="33">
        <f t="shared" si="10"/>
        <v>55377.201542440824</v>
      </c>
      <c r="D209" s="17">
        <f t="shared" si="15"/>
        <v>682.32799138891869</v>
      </c>
      <c r="E209" s="34">
        <f t="shared" si="11"/>
        <v>0</v>
      </c>
      <c r="F209" s="17">
        <f t="shared" si="12"/>
        <v>682.32799138891869</v>
      </c>
      <c r="G209" s="33">
        <f t="shared" si="13"/>
        <v>566.95882150883358</v>
      </c>
      <c r="H209" s="17">
        <f t="shared" si="16"/>
        <v>115.36916988008505</v>
      </c>
      <c r="I209" s="33">
        <f t="shared" si="14"/>
        <v>54810.242720931987</v>
      </c>
      <c r="P209" s="5"/>
      <c r="Q209" s="3"/>
      <c r="R209" s="6"/>
    </row>
    <row r="210" spans="1:18" s="55" customFormat="1">
      <c r="A210" s="32">
        <f>IF(Values_Entered,A209+1,"")</f>
        <v>93</v>
      </c>
      <c r="B210" s="13">
        <f t="shared" si="9"/>
        <v>45536</v>
      </c>
      <c r="C210" s="33">
        <f t="shared" si="10"/>
        <v>54810.242720931987</v>
      </c>
      <c r="D210" s="17">
        <f t="shared" si="15"/>
        <v>682.32799138891869</v>
      </c>
      <c r="E210" s="34">
        <f t="shared" si="11"/>
        <v>0</v>
      </c>
      <c r="F210" s="17">
        <f t="shared" si="12"/>
        <v>682.32799138891869</v>
      </c>
      <c r="G210" s="33">
        <f t="shared" si="13"/>
        <v>568.13998572031039</v>
      </c>
      <c r="H210" s="17">
        <f t="shared" si="16"/>
        <v>114.18800566860831</v>
      </c>
      <c r="I210" s="33">
        <f t="shared" si="14"/>
        <v>54242.10273521168</v>
      </c>
      <c r="P210" s="5"/>
      <c r="Q210" s="3"/>
      <c r="R210" s="6"/>
    </row>
    <row r="211" spans="1:18" s="55" customFormat="1">
      <c r="A211" s="32">
        <f>IF(Values_Entered,A210+1,"")</f>
        <v>94</v>
      </c>
      <c r="B211" s="13">
        <f t="shared" si="9"/>
        <v>45566</v>
      </c>
      <c r="C211" s="33">
        <f t="shared" si="10"/>
        <v>54242.10273521168</v>
      </c>
      <c r="D211" s="17">
        <f t="shared" si="15"/>
        <v>682.32799138891869</v>
      </c>
      <c r="E211" s="34">
        <f t="shared" si="11"/>
        <v>0</v>
      </c>
      <c r="F211" s="17">
        <f t="shared" si="12"/>
        <v>682.32799138891869</v>
      </c>
      <c r="G211" s="33">
        <f t="shared" si="13"/>
        <v>569.32361069056105</v>
      </c>
      <c r="H211" s="17">
        <f t="shared" si="16"/>
        <v>113.00438069835768</v>
      </c>
      <c r="I211" s="33">
        <f t="shared" si="14"/>
        <v>53672.779124521119</v>
      </c>
      <c r="P211" s="5"/>
      <c r="Q211" s="3"/>
      <c r="R211" s="6"/>
    </row>
    <row r="212" spans="1:18" s="55" customFormat="1">
      <c r="A212" s="32">
        <f>IF(Values_Entered,A211+1,"")</f>
        <v>95</v>
      </c>
      <c r="B212" s="13">
        <f t="shared" si="9"/>
        <v>45597</v>
      </c>
      <c r="C212" s="33">
        <f t="shared" si="10"/>
        <v>53672.779124521119</v>
      </c>
      <c r="D212" s="17">
        <f t="shared" si="15"/>
        <v>682.32799138891869</v>
      </c>
      <c r="E212" s="34">
        <f t="shared" si="11"/>
        <v>0</v>
      </c>
      <c r="F212" s="17">
        <f t="shared" si="12"/>
        <v>682.32799138891869</v>
      </c>
      <c r="G212" s="33">
        <f t="shared" si="13"/>
        <v>570.5097015461663</v>
      </c>
      <c r="H212" s="17">
        <f t="shared" si="16"/>
        <v>111.81828984275234</v>
      </c>
      <c r="I212" s="33">
        <f t="shared" si="14"/>
        <v>53102.269422974954</v>
      </c>
      <c r="P212" s="5"/>
      <c r="Q212" s="3"/>
      <c r="R212" s="6"/>
    </row>
    <row r="213" spans="1:18" s="55" customFormat="1">
      <c r="A213" s="32">
        <f>IF(Values_Entered,A212+1,"")</f>
        <v>96</v>
      </c>
      <c r="B213" s="13">
        <f t="shared" si="9"/>
        <v>45627</v>
      </c>
      <c r="C213" s="33">
        <f t="shared" si="10"/>
        <v>53102.269422974954</v>
      </c>
      <c r="D213" s="17">
        <f t="shared" si="15"/>
        <v>682.32799138891869</v>
      </c>
      <c r="E213" s="34">
        <f t="shared" si="11"/>
        <v>0</v>
      </c>
      <c r="F213" s="17">
        <f t="shared" si="12"/>
        <v>682.32799138891869</v>
      </c>
      <c r="G213" s="33">
        <f t="shared" si="13"/>
        <v>571.69826342438751</v>
      </c>
      <c r="H213" s="17">
        <f t="shared" si="16"/>
        <v>110.62972796453117</v>
      </c>
      <c r="I213" s="33">
        <f t="shared" si="14"/>
        <v>52530.571159550564</v>
      </c>
      <c r="P213" s="5"/>
      <c r="Q213" s="3"/>
      <c r="R213" s="6"/>
    </row>
    <row r="214" spans="1:18" s="55" customFormat="1">
      <c r="A214" s="32">
        <f>IF(Values_Entered,A213+1,"")</f>
        <v>97</v>
      </c>
      <c r="B214" s="13">
        <f t="shared" si="9"/>
        <v>45658</v>
      </c>
      <c r="C214" s="33">
        <f t="shared" si="10"/>
        <v>52530.571159550564</v>
      </c>
      <c r="D214" s="17">
        <f t="shared" si="15"/>
        <v>682.32799138891869</v>
      </c>
      <c r="E214" s="34">
        <f t="shared" si="11"/>
        <v>0</v>
      </c>
      <c r="F214" s="17">
        <f t="shared" si="12"/>
        <v>682.32799138891869</v>
      </c>
      <c r="G214" s="33">
        <f t="shared" si="13"/>
        <v>572.88930147318831</v>
      </c>
      <c r="H214" s="17">
        <f t="shared" si="16"/>
        <v>109.43868991573034</v>
      </c>
      <c r="I214" s="33">
        <f t="shared" si="14"/>
        <v>51957.681858077376</v>
      </c>
      <c r="P214" s="5"/>
      <c r="Q214" s="3"/>
      <c r="R214" s="6"/>
    </row>
    <row r="215" spans="1:18" s="55" customFormat="1">
      <c r="A215" s="32">
        <f>IF(Values_Entered,A214+1,"")</f>
        <v>98</v>
      </c>
      <c r="B215" s="13">
        <f t="shared" si="9"/>
        <v>45689</v>
      </c>
      <c r="C215" s="33">
        <f t="shared" ref="C215:C246" si="17">IF(Pay_Num&lt;&gt;"",I214,"")</f>
        <v>51957.681858077376</v>
      </c>
      <c r="D215" s="17">
        <f t="shared" si="15"/>
        <v>682.32799138891869</v>
      </c>
      <c r="E215" s="34">
        <f t="shared" si="11"/>
        <v>0</v>
      </c>
      <c r="F215" s="17">
        <f t="shared" si="12"/>
        <v>682.32799138891869</v>
      </c>
      <c r="G215" s="33">
        <f t="shared" si="13"/>
        <v>574.08282085125745</v>
      </c>
      <c r="H215" s="17">
        <f t="shared" si="16"/>
        <v>108.2451705376612</v>
      </c>
      <c r="I215" s="33">
        <f t="shared" si="14"/>
        <v>51383.599037226122</v>
      </c>
      <c r="P215" s="5"/>
      <c r="Q215" s="3"/>
      <c r="R215" s="6"/>
    </row>
    <row r="216" spans="1:18" s="55" customFormat="1">
      <c r="A216" s="32">
        <f>IF(Values_Entered,A215+1,"")</f>
        <v>99</v>
      </c>
      <c r="B216" s="13">
        <f t="shared" si="9"/>
        <v>45717</v>
      </c>
      <c r="C216" s="33">
        <f t="shared" si="17"/>
        <v>51383.599037226122</v>
      </c>
      <c r="D216" s="17">
        <f t="shared" si="15"/>
        <v>682.32799138891869</v>
      </c>
      <c r="E216" s="34">
        <f t="shared" si="11"/>
        <v>0</v>
      </c>
      <c r="F216" s="17">
        <f t="shared" si="12"/>
        <v>682.32799138891869</v>
      </c>
      <c r="G216" s="33">
        <f t="shared" si="13"/>
        <v>575.27882672803094</v>
      </c>
      <c r="H216" s="17">
        <f t="shared" si="16"/>
        <v>107.04916466088775</v>
      </c>
      <c r="I216" s="33">
        <f t="shared" si="14"/>
        <v>50808.320210498088</v>
      </c>
      <c r="P216" s="5"/>
      <c r="Q216" s="3"/>
      <c r="R216" s="6"/>
    </row>
    <row r="217" spans="1:18" s="55" customFormat="1">
      <c r="A217" s="32">
        <f>IF(Values_Entered,A216+1,"")</f>
        <v>100</v>
      </c>
      <c r="B217" s="13">
        <f t="shared" si="9"/>
        <v>45748</v>
      </c>
      <c r="C217" s="33">
        <f t="shared" si="17"/>
        <v>50808.320210498088</v>
      </c>
      <c r="D217" s="17">
        <f t="shared" si="15"/>
        <v>682.32799138891869</v>
      </c>
      <c r="E217" s="34">
        <f t="shared" si="11"/>
        <v>0</v>
      </c>
      <c r="F217" s="17">
        <f t="shared" si="12"/>
        <v>682.32799138891869</v>
      </c>
      <c r="G217" s="33">
        <f t="shared" si="13"/>
        <v>576.47732428371432</v>
      </c>
      <c r="H217" s="17">
        <f t="shared" si="16"/>
        <v>105.85066710520437</v>
      </c>
      <c r="I217" s="33">
        <f t="shared" si="14"/>
        <v>50231.842886214377</v>
      </c>
      <c r="P217" s="5"/>
      <c r="Q217" s="3"/>
      <c r="R217" s="6"/>
    </row>
    <row r="218" spans="1:18" s="55" customFormat="1">
      <c r="A218" s="32">
        <f>IF(Values_Entered,A217+1,"")</f>
        <v>101</v>
      </c>
      <c r="B218" s="13">
        <f t="shared" si="9"/>
        <v>45778</v>
      </c>
      <c r="C218" s="33">
        <f t="shared" si="17"/>
        <v>50231.842886214377</v>
      </c>
      <c r="D218" s="17">
        <f t="shared" si="15"/>
        <v>682.32799138891869</v>
      </c>
      <c r="E218" s="34">
        <f t="shared" si="11"/>
        <v>0</v>
      </c>
      <c r="F218" s="17">
        <f t="shared" si="12"/>
        <v>682.32799138891869</v>
      </c>
      <c r="G218" s="33">
        <f t="shared" si="13"/>
        <v>577.67831870930536</v>
      </c>
      <c r="H218" s="17">
        <f t="shared" si="16"/>
        <v>104.64967267961329</v>
      </c>
      <c r="I218" s="33">
        <f t="shared" si="14"/>
        <v>49654.164567505075</v>
      </c>
      <c r="P218" s="5"/>
      <c r="Q218" s="3"/>
      <c r="R218" s="6"/>
    </row>
    <row r="219" spans="1:18" s="55" customFormat="1">
      <c r="A219" s="32">
        <f>IF(Values_Entered,A218+1,"")</f>
        <v>102</v>
      </c>
      <c r="B219" s="13">
        <f t="shared" si="9"/>
        <v>45809</v>
      </c>
      <c r="C219" s="33">
        <f t="shared" si="17"/>
        <v>49654.164567505075</v>
      </c>
      <c r="D219" s="17">
        <f t="shared" si="15"/>
        <v>682.32799138891869</v>
      </c>
      <c r="E219" s="34">
        <f t="shared" si="11"/>
        <v>0</v>
      </c>
      <c r="F219" s="17">
        <f t="shared" si="12"/>
        <v>682.32799138891869</v>
      </c>
      <c r="G219" s="33">
        <f t="shared" si="13"/>
        <v>578.88181520661647</v>
      </c>
      <c r="H219" s="17">
        <f t="shared" si="16"/>
        <v>103.44617618230224</v>
      </c>
      <c r="I219" s="33">
        <f t="shared" si="14"/>
        <v>49075.282752298459</v>
      </c>
      <c r="P219" s="5"/>
      <c r="Q219" s="3"/>
      <c r="R219" s="6"/>
    </row>
    <row r="220" spans="1:18" s="55" customFormat="1">
      <c r="A220" s="32">
        <f>IF(Values_Entered,A219+1,"")</f>
        <v>103</v>
      </c>
      <c r="B220" s="13">
        <f t="shared" si="9"/>
        <v>45839</v>
      </c>
      <c r="C220" s="33">
        <f t="shared" si="17"/>
        <v>49075.282752298459</v>
      </c>
      <c r="D220" s="17">
        <f t="shared" si="15"/>
        <v>682.32799138891869</v>
      </c>
      <c r="E220" s="34">
        <f t="shared" si="11"/>
        <v>0</v>
      </c>
      <c r="F220" s="17">
        <f t="shared" si="12"/>
        <v>682.32799138891869</v>
      </c>
      <c r="G220" s="33">
        <f t="shared" si="13"/>
        <v>580.08781898829693</v>
      </c>
      <c r="H220" s="17">
        <f t="shared" si="16"/>
        <v>102.2401724006218</v>
      </c>
      <c r="I220" s="33">
        <f t="shared" si="14"/>
        <v>48495.194933310166</v>
      </c>
      <c r="P220" s="5"/>
      <c r="Q220" s="3"/>
      <c r="R220" s="6"/>
    </row>
    <row r="221" spans="1:18" s="55" customFormat="1">
      <c r="A221" s="32">
        <f>IF(Values_Entered,A220+1,"")</f>
        <v>104</v>
      </c>
      <c r="B221" s="13">
        <f t="shared" si="9"/>
        <v>45870</v>
      </c>
      <c r="C221" s="33">
        <f t="shared" si="17"/>
        <v>48495.194933310166</v>
      </c>
      <c r="D221" s="17">
        <f t="shared" si="15"/>
        <v>682.32799138891869</v>
      </c>
      <c r="E221" s="34">
        <f t="shared" si="11"/>
        <v>0</v>
      </c>
      <c r="F221" s="17">
        <f t="shared" si="12"/>
        <v>682.32799138891869</v>
      </c>
      <c r="G221" s="33">
        <f t="shared" si="13"/>
        <v>581.29633527785586</v>
      </c>
      <c r="H221" s="17">
        <f t="shared" si="16"/>
        <v>101.03165611106284</v>
      </c>
      <c r="I221" s="33">
        <f t="shared" si="14"/>
        <v>47913.898598032312</v>
      </c>
      <c r="P221" s="5"/>
      <c r="Q221" s="3"/>
      <c r="R221" s="6"/>
    </row>
    <row r="222" spans="1:18" s="55" customFormat="1">
      <c r="A222" s="32">
        <f>IF(Values_Entered,A221+1,"")</f>
        <v>105</v>
      </c>
      <c r="B222" s="13">
        <f t="shared" si="9"/>
        <v>45901</v>
      </c>
      <c r="C222" s="33">
        <f t="shared" si="17"/>
        <v>47913.898598032312</v>
      </c>
      <c r="D222" s="17">
        <f t="shared" si="15"/>
        <v>682.32799138891869</v>
      </c>
      <c r="E222" s="34">
        <f t="shared" si="11"/>
        <v>0</v>
      </c>
      <c r="F222" s="17">
        <f t="shared" si="12"/>
        <v>682.32799138891869</v>
      </c>
      <c r="G222" s="33">
        <f t="shared" si="13"/>
        <v>582.50736930968469</v>
      </c>
      <c r="H222" s="17">
        <f t="shared" si="16"/>
        <v>99.820622079233985</v>
      </c>
      <c r="I222" s="33">
        <f t="shared" si="14"/>
        <v>47331.391228722627</v>
      </c>
      <c r="P222" s="5"/>
      <c r="Q222" s="3"/>
      <c r="R222" s="6"/>
    </row>
    <row r="223" spans="1:18" s="55" customFormat="1">
      <c r="A223" s="32">
        <f>IF(Values_Entered,A222+1,"")</f>
        <v>106</v>
      </c>
      <c r="B223" s="13">
        <f t="shared" si="9"/>
        <v>45931</v>
      </c>
      <c r="C223" s="33">
        <f t="shared" si="17"/>
        <v>47331.391228722627</v>
      </c>
      <c r="D223" s="17">
        <f t="shared" si="15"/>
        <v>682.32799138891869</v>
      </c>
      <c r="E223" s="34">
        <f t="shared" si="11"/>
        <v>0</v>
      </c>
      <c r="F223" s="17">
        <f t="shared" si="12"/>
        <v>682.32799138891869</v>
      </c>
      <c r="G223" s="33">
        <f t="shared" si="13"/>
        <v>583.72092632907993</v>
      </c>
      <c r="H223" s="17">
        <f t="shared" si="16"/>
        <v>98.607065059838817</v>
      </c>
      <c r="I223" s="33">
        <f t="shared" si="14"/>
        <v>46747.670302393548</v>
      </c>
      <c r="P223" s="5"/>
      <c r="Q223" s="3"/>
      <c r="R223" s="6"/>
    </row>
    <row r="224" spans="1:18" s="55" customFormat="1">
      <c r="A224" s="32">
        <f>IF(Values_Entered,A223+1,"")</f>
        <v>107</v>
      </c>
      <c r="B224" s="13">
        <f t="shared" si="9"/>
        <v>45962</v>
      </c>
      <c r="C224" s="33">
        <f t="shared" si="17"/>
        <v>46747.670302393548</v>
      </c>
      <c r="D224" s="17">
        <f t="shared" si="15"/>
        <v>682.32799138891869</v>
      </c>
      <c r="E224" s="34">
        <f t="shared" si="11"/>
        <v>0</v>
      </c>
      <c r="F224" s="17">
        <f t="shared" si="12"/>
        <v>682.32799138891869</v>
      </c>
      <c r="G224" s="33">
        <f t="shared" si="13"/>
        <v>584.93701159226543</v>
      </c>
      <c r="H224" s="17">
        <f t="shared" si="16"/>
        <v>97.390979796653241</v>
      </c>
      <c r="I224" s="33">
        <f t="shared" si="14"/>
        <v>46162.733290801283</v>
      </c>
      <c r="P224" s="5"/>
      <c r="Q224" s="3"/>
      <c r="R224" s="6"/>
    </row>
    <row r="225" spans="1:18" s="55" customFormat="1">
      <c r="A225" s="32">
        <f>IF(Values_Entered,A224+1,"")</f>
        <v>108</v>
      </c>
      <c r="B225" s="13">
        <f t="shared" si="9"/>
        <v>45992</v>
      </c>
      <c r="C225" s="33">
        <f t="shared" si="17"/>
        <v>46162.733290801283</v>
      </c>
      <c r="D225" s="17">
        <f t="shared" si="15"/>
        <v>682.32799138891869</v>
      </c>
      <c r="E225" s="34">
        <f t="shared" si="11"/>
        <v>0</v>
      </c>
      <c r="F225" s="17">
        <f t="shared" si="12"/>
        <v>682.32799138891869</v>
      </c>
      <c r="G225" s="33">
        <f t="shared" si="13"/>
        <v>586.15563036641606</v>
      </c>
      <c r="H225" s="17">
        <f t="shared" si="16"/>
        <v>96.172361022502685</v>
      </c>
      <c r="I225" s="33">
        <f t="shared" si="14"/>
        <v>45576.577660434865</v>
      </c>
      <c r="P225" s="5"/>
      <c r="Q225" s="3"/>
      <c r="R225" s="6"/>
    </row>
    <row r="226" spans="1:18" s="55" customFormat="1">
      <c r="A226" s="32">
        <f>IF(Values_Entered,A225+1,"")</f>
        <v>109</v>
      </c>
      <c r="B226" s="13">
        <f t="shared" si="9"/>
        <v>46023</v>
      </c>
      <c r="C226" s="33">
        <f t="shared" si="17"/>
        <v>45576.577660434865</v>
      </c>
      <c r="D226" s="17">
        <f t="shared" si="15"/>
        <v>682.32799138891869</v>
      </c>
      <c r="E226" s="34">
        <f t="shared" si="11"/>
        <v>0</v>
      </c>
      <c r="F226" s="17">
        <f t="shared" si="12"/>
        <v>682.32799138891869</v>
      </c>
      <c r="G226" s="33">
        <f t="shared" si="13"/>
        <v>587.37678792967938</v>
      </c>
      <c r="H226" s="17">
        <f t="shared" si="16"/>
        <v>94.951203459239309</v>
      </c>
      <c r="I226" s="33">
        <f t="shared" si="14"/>
        <v>44989.200872505186</v>
      </c>
      <c r="P226" s="5"/>
      <c r="Q226" s="3"/>
      <c r="R226" s="6"/>
    </row>
    <row r="227" spans="1:18" s="55" customFormat="1">
      <c r="A227" s="32">
        <f>IF(Values_Entered,A226+1,"")</f>
        <v>110</v>
      </c>
      <c r="B227" s="13">
        <f t="shared" si="9"/>
        <v>46054</v>
      </c>
      <c r="C227" s="33">
        <f t="shared" si="17"/>
        <v>44989.200872505186</v>
      </c>
      <c r="D227" s="17">
        <f t="shared" si="15"/>
        <v>682.32799138891869</v>
      </c>
      <c r="E227" s="34">
        <f t="shared" si="11"/>
        <v>0</v>
      </c>
      <c r="F227" s="17">
        <f t="shared" si="12"/>
        <v>682.32799138891869</v>
      </c>
      <c r="G227" s="33">
        <f t="shared" si="13"/>
        <v>588.60048957119955</v>
      </c>
      <c r="H227" s="17">
        <f t="shared" si="16"/>
        <v>93.727501817719144</v>
      </c>
      <c r="I227" s="33">
        <f t="shared" si="14"/>
        <v>44400.600382933982</v>
      </c>
      <c r="P227" s="5"/>
      <c r="Q227" s="3"/>
      <c r="R227" s="6"/>
    </row>
    <row r="228" spans="1:18" s="55" customFormat="1">
      <c r="A228" s="32">
        <f>IF(Values_Entered,A227+1,"")</f>
        <v>111</v>
      </c>
      <c r="B228" s="13">
        <f t="shared" si="9"/>
        <v>46082</v>
      </c>
      <c r="C228" s="33">
        <f t="shared" si="17"/>
        <v>44400.600382933982</v>
      </c>
      <c r="D228" s="17">
        <f t="shared" si="15"/>
        <v>682.32799138891869</v>
      </c>
      <c r="E228" s="34">
        <f t="shared" si="11"/>
        <v>0</v>
      </c>
      <c r="F228" s="17">
        <f t="shared" si="12"/>
        <v>682.32799138891869</v>
      </c>
      <c r="G228" s="33">
        <f t="shared" si="13"/>
        <v>589.82674059113958</v>
      </c>
      <c r="H228" s="17">
        <f t="shared" si="16"/>
        <v>92.501250797779122</v>
      </c>
      <c r="I228" s="33">
        <f t="shared" si="14"/>
        <v>43810.773642342843</v>
      </c>
      <c r="P228" s="5"/>
      <c r="Q228" s="3"/>
      <c r="R228" s="6"/>
    </row>
    <row r="229" spans="1:18" s="55" customFormat="1">
      <c r="A229" s="32">
        <f>IF(Values_Entered,A228+1,"")</f>
        <v>112</v>
      </c>
      <c r="B229" s="13">
        <f t="shared" si="9"/>
        <v>46113</v>
      </c>
      <c r="C229" s="33">
        <f t="shared" si="17"/>
        <v>43810.773642342843</v>
      </c>
      <c r="D229" s="17">
        <f t="shared" si="15"/>
        <v>682.32799138891869</v>
      </c>
      <c r="E229" s="34">
        <f t="shared" si="11"/>
        <v>0</v>
      </c>
      <c r="F229" s="17">
        <f t="shared" si="12"/>
        <v>682.32799138891869</v>
      </c>
      <c r="G229" s="33">
        <f t="shared" si="13"/>
        <v>591.05554630070446</v>
      </c>
      <c r="H229" s="17">
        <f t="shared" si="16"/>
        <v>91.272445088214269</v>
      </c>
      <c r="I229" s="33">
        <f t="shared" si="14"/>
        <v>43219.718096042139</v>
      </c>
      <c r="P229" s="5"/>
      <c r="Q229" s="3"/>
      <c r="R229" s="6"/>
    </row>
    <row r="230" spans="1:18" s="55" customFormat="1">
      <c r="A230" s="32">
        <f>IF(Values_Entered,A229+1,"")</f>
        <v>113</v>
      </c>
      <c r="B230" s="13">
        <f t="shared" si="9"/>
        <v>46143</v>
      </c>
      <c r="C230" s="33">
        <f t="shared" si="17"/>
        <v>43219.718096042139</v>
      </c>
      <c r="D230" s="17">
        <f t="shared" si="15"/>
        <v>682.32799138891869</v>
      </c>
      <c r="E230" s="34">
        <f t="shared" si="11"/>
        <v>0</v>
      </c>
      <c r="F230" s="17">
        <f t="shared" si="12"/>
        <v>682.32799138891869</v>
      </c>
      <c r="G230" s="33">
        <f t="shared" si="13"/>
        <v>592.28691202216419</v>
      </c>
      <c r="H230" s="17">
        <f t="shared" si="16"/>
        <v>90.04107936675446</v>
      </c>
      <c r="I230" s="33">
        <f t="shared" si="14"/>
        <v>42627.431184019973</v>
      </c>
      <c r="P230" s="5"/>
      <c r="Q230" s="3"/>
      <c r="R230" s="6"/>
    </row>
    <row r="231" spans="1:18" s="55" customFormat="1">
      <c r="A231" s="32">
        <f>IF(Values_Entered,A230+1,"")</f>
        <v>114</v>
      </c>
      <c r="B231" s="13">
        <f t="shared" si="9"/>
        <v>46174</v>
      </c>
      <c r="C231" s="33">
        <f t="shared" si="17"/>
        <v>42627.431184019973</v>
      </c>
      <c r="D231" s="17">
        <f t="shared" si="15"/>
        <v>682.32799138891869</v>
      </c>
      <c r="E231" s="34">
        <f t="shared" si="11"/>
        <v>0</v>
      </c>
      <c r="F231" s="17">
        <f t="shared" si="12"/>
        <v>682.32799138891869</v>
      </c>
      <c r="G231" s="33">
        <f t="shared" si="13"/>
        <v>593.52084308887709</v>
      </c>
      <c r="H231" s="17">
        <f t="shared" si="16"/>
        <v>88.807148300041618</v>
      </c>
      <c r="I231" s="33">
        <f t="shared" si="14"/>
        <v>42033.910340931099</v>
      </c>
      <c r="P231" s="5"/>
      <c r="Q231" s="3"/>
      <c r="R231" s="6"/>
    </row>
    <row r="232" spans="1:18" s="55" customFormat="1">
      <c r="A232" s="32">
        <f>IF(Values_Entered,A231+1,"")</f>
        <v>115</v>
      </c>
      <c r="B232" s="13">
        <f t="shared" si="9"/>
        <v>46204</v>
      </c>
      <c r="C232" s="33">
        <f t="shared" si="17"/>
        <v>42033.910340931099</v>
      </c>
      <c r="D232" s="17">
        <f t="shared" si="15"/>
        <v>682.32799138891869</v>
      </c>
      <c r="E232" s="34">
        <f t="shared" si="11"/>
        <v>0</v>
      </c>
      <c r="F232" s="17">
        <f t="shared" si="12"/>
        <v>682.32799138891869</v>
      </c>
      <c r="G232" s="33">
        <f t="shared" si="13"/>
        <v>594.75734484531222</v>
      </c>
      <c r="H232" s="17">
        <f t="shared" si="16"/>
        <v>87.570646543606458</v>
      </c>
      <c r="I232" s="33">
        <f t="shared" si="14"/>
        <v>41439.152996085788</v>
      </c>
      <c r="P232" s="5"/>
      <c r="Q232" s="3"/>
      <c r="R232" s="6"/>
    </row>
    <row r="233" spans="1:18" s="55" customFormat="1">
      <c r="A233" s="32">
        <f>IF(Values_Entered,A232+1,"")</f>
        <v>116</v>
      </c>
      <c r="B233" s="13">
        <f t="shared" si="9"/>
        <v>46235</v>
      </c>
      <c r="C233" s="33">
        <f t="shared" si="17"/>
        <v>41439.152996085788</v>
      </c>
      <c r="D233" s="17">
        <f t="shared" si="15"/>
        <v>682.32799138891869</v>
      </c>
      <c r="E233" s="34">
        <f t="shared" si="11"/>
        <v>0</v>
      </c>
      <c r="F233" s="17">
        <f t="shared" si="12"/>
        <v>682.32799138891869</v>
      </c>
      <c r="G233" s="33">
        <f t="shared" si="13"/>
        <v>595.99642264707336</v>
      </c>
      <c r="H233" s="17">
        <f t="shared" si="16"/>
        <v>86.331568741845388</v>
      </c>
      <c r="I233" s="33">
        <f t="shared" si="14"/>
        <v>40843.156573438711</v>
      </c>
      <c r="P233" s="5"/>
      <c r="Q233" s="3"/>
      <c r="R233" s="6"/>
    </row>
    <row r="234" spans="1:18" s="55" customFormat="1">
      <c r="A234" s="32">
        <f>IF(Values_Entered,A233+1,"")</f>
        <v>117</v>
      </c>
      <c r="B234" s="13">
        <f t="shared" si="9"/>
        <v>46266</v>
      </c>
      <c r="C234" s="33">
        <f t="shared" si="17"/>
        <v>40843.156573438711</v>
      </c>
      <c r="D234" s="17">
        <f t="shared" si="15"/>
        <v>682.32799138891869</v>
      </c>
      <c r="E234" s="34">
        <f t="shared" si="11"/>
        <v>0</v>
      </c>
      <c r="F234" s="17">
        <f t="shared" si="12"/>
        <v>682.32799138891869</v>
      </c>
      <c r="G234" s="33">
        <f t="shared" si="13"/>
        <v>597.2380818609214</v>
      </c>
      <c r="H234" s="17">
        <f t="shared" si="16"/>
        <v>85.089909527997321</v>
      </c>
      <c r="I234" s="33">
        <f t="shared" si="14"/>
        <v>40245.918491577788</v>
      </c>
      <c r="P234" s="5"/>
      <c r="Q234" s="3"/>
      <c r="R234" s="6"/>
    </row>
    <row r="235" spans="1:18" s="55" customFormat="1">
      <c r="A235" s="32">
        <f>IF(Values_Entered,A234+1,"")</f>
        <v>118</v>
      </c>
      <c r="B235" s="13">
        <f t="shared" si="9"/>
        <v>46296</v>
      </c>
      <c r="C235" s="33">
        <f t="shared" si="17"/>
        <v>40245.918491577788</v>
      </c>
      <c r="D235" s="17">
        <f t="shared" si="15"/>
        <v>682.32799138891869</v>
      </c>
      <c r="E235" s="34">
        <f t="shared" si="11"/>
        <v>0</v>
      </c>
      <c r="F235" s="17">
        <f t="shared" si="12"/>
        <v>682.32799138891869</v>
      </c>
      <c r="G235" s="33">
        <f t="shared" si="13"/>
        <v>598.48232786479832</v>
      </c>
      <c r="H235" s="17">
        <f t="shared" si="16"/>
        <v>83.845663524120397</v>
      </c>
      <c r="I235" s="33">
        <f t="shared" si="14"/>
        <v>39647.436163712991</v>
      </c>
      <c r="P235" s="5"/>
      <c r="Q235" s="3"/>
      <c r="R235" s="6"/>
    </row>
    <row r="236" spans="1:18" s="55" customFormat="1">
      <c r="A236" s="32">
        <f>IF(Values_Entered,A235+1,"")</f>
        <v>119</v>
      </c>
      <c r="B236" s="13">
        <f t="shared" si="9"/>
        <v>46327</v>
      </c>
      <c r="C236" s="33">
        <f t="shared" si="17"/>
        <v>39647.436163712991</v>
      </c>
      <c r="D236" s="17">
        <f t="shared" si="15"/>
        <v>682.32799138891869</v>
      </c>
      <c r="E236" s="34">
        <f t="shared" si="11"/>
        <v>0</v>
      </c>
      <c r="F236" s="17">
        <f t="shared" si="12"/>
        <v>682.32799138891869</v>
      </c>
      <c r="G236" s="33">
        <f t="shared" si="13"/>
        <v>599.72916604784996</v>
      </c>
      <c r="H236" s="17">
        <f t="shared" si="16"/>
        <v>82.598825341068732</v>
      </c>
      <c r="I236" s="33">
        <f t="shared" si="14"/>
        <v>39047.70699766514</v>
      </c>
      <c r="P236" s="5"/>
      <c r="Q236" s="3"/>
      <c r="R236" s="6"/>
    </row>
    <row r="237" spans="1:18" s="55" customFormat="1">
      <c r="A237" s="32">
        <f>IF(Values_Entered,A236+1,"")</f>
        <v>120</v>
      </c>
      <c r="B237" s="13">
        <f t="shared" si="9"/>
        <v>46357</v>
      </c>
      <c r="C237" s="33">
        <f t="shared" si="17"/>
        <v>39047.70699766514</v>
      </c>
      <c r="D237" s="17">
        <f t="shared" si="15"/>
        <v>682.32799138891869</v>
      </c>
      <c r="E237" s="34">
        <f t="shared" si="11"/>
        <v>0</v>
      </c>
      <c r="F237" s="17">
        <f t="shared" si="12"/>
        <v>682.32799138891869</v>
      </c>
      <c r="G237" s="33">
        <f t="shared" si="13"/>
        <v>600.97860181044962</v>
      </c>
      <c r="H237" s="17">
        <f t="shared" si="16"/>
        <v>81.349389578469044</v>
      </c>
      <c r="I237" s="33">
        <f t="shared" si="14"/>
        <v>38446.72839585469</v>
      </c>
      <c r="P237" s="5"/>
      <c r="Q237" s="3"/>
      <c r="R237" s="6"/>
    </row>
    <row r="238" spans="1:18" s="55" customFormat="1">
      <c r="A238" s="32">
        <f>IF(Values_Entered,A237+1,"")</f>
        <v>121</v>
      </c>
      <c r="B238" s="13">
        <f t="shared" si="9"/>
        <v>46388</v>
      </c>
      <c r="C238" s="33">
        <f t="shared" si="17"/>
        <v>38446.72839585469</v>
      </c>
      <c r="D238" s="17">
        <f t="shared" si="15"/>
        <v>682.32799138891869</v>
      </c>
      <c r="E238" s="34">
        <f t="shared" si="11"/>
        <v>0</v>
      </c>
      <c r="F238" s="17">
        <f t="shared" si="12"/>
        <v>682.32799138891869</v>
      </c>
      <c r="G238" s="33">
        <f t="shared" si="13"/>
        <v>602.2306405642214</v>
      </c>
      <c r="H238" s="17">
        <f t="shared" si="16"/>
        <v>80.097350824697273</v>
      </c>
      <c r="I238" s="33">
        <f t="shared" si="14"/>
        <v>37844.497755290467</v>
      </c>
      <c r="P238" s="5"/>
      <c r="Q238" s="3"/>
      <c r="R238" s="6"/>
    </row>
    <row r="239" spans="1:18" s="55" customFormat="1">
      <c r="A239" s="32">
        <f>IF(Values_Entered,A238+1,"")</f>
        <v>122</v>
      </c>
      <c r="B239" s="13">
        <f t="shared" si="9"/>
        <v>46419</v>
      </c>
      <c r="C239" s="33">
        <f t="shared" si="17"/>
        <v>37844.497755290467</v>
      </c>
      <c r="D239" s="17">
        <f t="shared" si="15"/>
        <v>682.32799138891869</v>
      </c>
      <c r="E239" s="34">
        <f t="shared" si="11"/>
        <v>0</v>
      </c>
      <c r="F239" s="17">
        <f t="shared" si="12"/>
        <v>682.32799138891869</v>
      </c>
      <c r="G239" s="33">
        <f t="shared" si="13"/>
        <v>603.48528773206351</v>
      </c>
      <c r="H239" s="17">
        <f t="shared" si="16"/>
        <v>78.842703656855136</v>
      </c>
      <c r="I239" s="33">
        <f t="shared" si="14"/>
        <v>37241.012467558401</v>
      </c>
      <c r="P239" s="5"/>
      <c r="Q239" s="3"/>
      <c r="R239" s="6"/>
    </row>
    <row r="240" spans="1:18" s="55" customFormat="1">
      <c r="A240" s="32">
        <f>IF(Values_Entered,A239+1,"")</f>
        <v>123</v>
      </c>
      <c r="B240" s="13">
        <f t="shared" si="9"/>
        <v>46447</v>
      </c>
      <c r="C240" s="33">
        <f t="shared" si="17"/>
        <v>37241.012467558401</v>
      </c>
      <c r="D240" s="17">
        <f t="shared" si="15"/>
        <v>682.32799138891869</v>
      </c>
      <c r="E240" s="34">
        <f t="shared" si="11"/>
        <v>0</v>
      </c>
      <c r="F240" s="17">
        <f t="shared" si="12"/>
        <v>682.32799138891869</v>
      </c>
      <c r="G240" s="33">
        <f t="shared" si="13"/>
        <v>604.742548748172</v>
      </c>
      <c r="H240" s="17">
        <f t="shared" si="16"/>
        <v>77.585442640746678</v>
      </c>
      <c r="I240" s="33">
        <f t="shared" si="14"/>
        <v>36636.269918810227</v>
      </c>
      <c r="P240" s="5"/>
      <c r="Q240" s="3"/>
      <c r="R240" s="6"/>
    </row>
    <row r="241" spans="1:18" s="55" customFormat="1">
      <c r="A241" s="32">
        <f>IF(Values_Entered,A240+1,"")</f>
        <v>124</v>
      </c>
      <c r="B241" s="13">
        <f t="shared" si="9"/>
        <v>46478</v>
      </c>
      <c r="C241" s="33">
        <f t="shared" si="17"/>
        <v>36636.269918810227</v>
      </c>
      <c r="D241" s="17">
        <f t="shared" si="15"/>
        <v>682.32799138891869</v>
      </c>
      <c r="E241" s="34">
        <f t="shared" si="11"/>
        <v>0</v>
      </c>
      <c r="F241" s="17">
        <f t="shared" si="12"/>
        <v>682.32799138891869</v>
      </c>
      <c r="G241" s="33">
        <f t="shared" si="13"/>
        <v>606.00242905806408</v>
      </c>
      <c r="H241" s="17">
        <f t="shared" si="16"/>
        <v>76.325562330854652</v>
      </c>
      <c r="I241" s="33">
        <f t="shared" si="14"/>
        <v>36030.267489752165</v>
      </c>
      <c r="P241" s="5"/>
      <c r="Q241" s="3"/>
      <c r="R241" s="6"/>
    </row>
    <row r="242" spans="1:18" s="55" customFormat="1">
      <c r="A242" s="32">
        <f>IF(Values_Entered,A241+1,"")</f>
        <v>125</v>
      </c>
      <c r="B242" s="13">
        <f t="shared" si="9"/>
        <v>46508</v>
      </c>
      <c r="C242" s="33">
        <f t="shared" si="17"/>
        <v>36030.267489752165</v>
      </c>
      <c r="D242" s="17">
        <f t="shared" si="15"/>
        <v>682.32799138891869</v>
      </c>
      <c r="E242" s="34">
        <f t="shared" si="11"/>
        <v>0</v>
      </c>
      <c r="F242" s="17">
        <f t="shared" si="12"/>
        <v>682.32799138891869</v>
      </c>
      <c r="G242" s="33">
        <f t="shared" si="13"/>
        <v>607.26493411860167</v>
      </c>
      <c r="H242" s="17">
        <f t="shared" si="16"/>
        <v>75.063057270317017</v>
      </c>
      <c r="I242" s="33">
        <f t="shared" si="14"/>
        <v>35423.00255563356</v>
      </c>
      <c r="P242" s="5"/>
      <c r="Q242" s="3"/>
      <c r="R242" s="6"/>
    </row>
    <row r="243" spans="1:18" s="55" customFormat="1">
      <c r="A243" s="32">
        <f>IF(Values_Entered,A242+1,"")</f>
        <v>126</v>
      </c>
      <c r="B243" s="13">
        <f t="shared" si="9"/>
        <v>46539</v>
      </c>
      <c r="C243" s="33">
        <f t="shared" si="17"/>
        <v>35423.00255563356</v>
      </c>
      <c r="D243" s="17">
        <f t="shared" si="15"/>
        <v>682.32799138891869</v>
      </c>
      <c r="E243" s="34">
        <f t="shared" si="11"/>
        <v>0</v>
      </c>
      <c r="F243" s="17">
        <f t="shared" si="12"/>
        <v>682.32799138891869</v>
      </c>
      <c r="G243" s="33">
        <f t="shared" si="13"/>
        <v>608.53006939801548</v>
      </c>
      <c r="H243" s="17">
        <f t="shared" si="16"/>
        <v>73.797921990903248</v>
      </c>
      <c r="I243" s="33">
        <f t="shared" si="14"/>
        <v>34814.472486235543</v>
      </c>
      <c r="P243" s="5"/>
      <c r="Q243" s="3"/>
      <c r="R243" s="6"/>
    </row>
    <row r="244" spans="1:18" s="55" customFormat="1">
      <c r="A244" s="32">
        <f>IF(Values_Entered,A243+1,"")</f>
        <v>127</v>
      </c>
      <c r="B244" s="13">
        <f t="shared" si="9"/>
        <v>46569</v>
      </c>
      <c r="C244" s="33">
        <f t="shared" si="17"/>
        <v>34814.472486235543</v>
      </c>
      <c r="D244" s="17">
        <f t="shared" si="15"/>
        <v>682.32799138891869</v>
      </c>
      <c r="E244" s="34">
        <f t="shared" si="11"/>
        <v>0</v>
      </c>
      <c r="F244" s="17">
        <f t="shared" si="12"/>
        <v>682.32799138891869</v>
      </c>
      <c r="G244" s="33">
        <f t="shared" si="13"/>
        <v>609.79784037592799</v>
      </c>
      <c r="H244" s="17">
        <f t="shared" si="16"/>
        <v>72.530151012990714</v>
      </c>
      <c r="I244" s="33">
        <f t="shared" si="14"/>
        <v>34204.674645859617</v>
      </c>
      <c r="P244" s="5"/>
      <c r="Q244" s="3"/>
      <c r="R244" s="6"/>
    </row>
    <row r="245" spans="1:18" s="55" customFormat="1">
      <c r="A245" s="32">
        <f>IF(Values_Entered,A244+1,"")</f>
        <v>128</v>
      </c>
      <c r="B245" s="13">
        <f t="shared" si="9"/>
        <v>46600</v>
      </c>
      <c r="C245" s="33">
        <f t="shared" si="17"/>
        <v>34204.674645859617</v>
      </c>
      <c r="D245" s="17">
        <f t="shared" si="15"/>
        <v>682.32799138891869</v>
      </c>
      <c r="E245" s="34">
        <f t="shared" si="11"/>
        <v>0</v>
      </c>
      <c r="F245" s="17">
        <f t="shared" si="12"/>
        <v>682.32799138891869</v>
      </c>
      <c r="G245" s="33">
        <f t="shared" si="13"/>
        <v>611.06825254337787</v>
      </c>
      <c r="H245" s="17">
        <f t="shared" si="16"/>
        <v>71.259738845540866</v>
      </c>
      <c r="I245" s="33">
        <f t="shared" si="14"/>
        <v>33593.606393316237</v>
      </c>
      <c r="P245" s="5"/>
      <c r="Q245" s="3"/>
      <c r="R245" s="6"/>
    </row>
    <row r="246" spans="1:18" s="55" customFormat="1">
      <c r="A246" s="32">
        <f>IF(Values_Entered,A245+1,"")</f>
        <v>129</v>
      </c>
      <c r="B246" s="13">
        <f t="shared" si="9"/>
        <v>46631</v>
      </c>
      <c r="C246" s="33">
        <f t="shared" si="17"/>
        <v>33593.606393316237</v>
      </c>
      <c r="D246" s="17">
        <f t="shared" si="15"/>
        <v>682.32799138891869</v>
      </c>
      <c r="E246" s="34">
        <f t="shared" si="11"/>
        <v>0</v>
      </c>
      <c r="F246" s="17">
        <f t="shared" si="12"/>
        <v>682.32799138891869</v>
      </c>
      <c r="G246" s="33">
        <f t="shared" si="13"/>
        <v>612.34131140284319</v>
      </c>
      <c r="H246" s="17">
        <f t="shared" si="16"/>
        <v>69.986679986075501</v>
      </c>
      <c r="I246" s="33">
        <f t="shared" si="14"/>
        <v>32981.265081913392</v>
      </c>
      <c r="P246" s="5"/>
      <c r="Q246" s="3"/>
      <c r="R246" s="6"/>
    </row>
    <row r="247" spans="1:18" s="55" customFormat="1">
      <c r="A247" s="32">
        <f>IF(Values_Entered,A246+1,"")</f>
        <v>130</v>
      </c>
      <c r="B247" s="13">
        <f t="shared" ref="B247:B297" si="18">IF(Pay_Num&lt;&gt;"",DATE(YEAR(B246),MONTH(B246)+1,DAY(B246)),"")</f>
        <v>46661</v>
      </c>
      <c r="C247" s="33">
        <f t="shared" ref="C247:C278" si="19">IF(Pay_Num&lt;&gt;"",I246,"")</f>
        <v>32981.265081913392</v>
      </c>
      <c r="D247" s="17">
        <f t="shared" si="15"/>
        <v>682.32799138891869</v>
      </c>
      <c r="E247" s="34">
        <f t="shared" ref="E247:E297" si="20">IF(Pay_Num&lt;&gt;"",Scheduled_Extra_Payments,"")</f>
        <v>0</v>
      </c>
      <c r="F247" s="17">
        <f t="shared" ref="F247:F297" si="21">IF(Pay_Num&lt;&gt;"",Sched_Pay+Extra_Pay,"")</f>
        <v>682.32799138891869</v>
      </c>
      <c r="G247" s="33">
        <f t="shared" ref="G247:G297" si="22">IF(Pay_Num&lt;&gt;"",Total_Pay-Int,"")</f>
        <v>613.61702246826576</v>
      </c>
      <c r="H247" s="17">
        <f t="shared" si="16"/>
        <v>68.710968920652903</v>
      </c>
      <c r="I247" s="33">
        <f t="shared" ref="I247:I297" si="23">IF(Pay_Num&lt;&gt;"",Beg_Bal-Princ,"")</f>
        <v>32367.648059445128</v>
      </c>
      <c r="P247" s="5"/>
      <c r="Q247" s="3"/>
      <c r="R247" s="6"/>
    </row>
    <row r="248" spans="1:18" s="55" customFormat="1">
      <c r="A248" s="32">
        <f>IF(Values_Entered,A247+1,"")</f>
        <v>131</v>
      </c>
      <c r="B248" s="13">
        <f t="shared" si="18"/>
        <v>46692</v>
      </c>
      <c r="C248" s="33">
        <f t="shared" si="19"/>
        <v>32367.648059445128</v>
      </c>
      <c r="D248" s="17">
        <f t="shared" ref="D248:D297" si="24">IF(Pay_Num&lt;&gt;"",Scheduled_Monthly_Payment,"")</f>
        <v>682.32799138891869</v>
      </c>
      <c r="E248" s="34">
        <f t="shared" si="20"/>
        <v>0</v>
      </c>
      <c r="F248" s="17">
        <f t="shared" si="21"/>
        <v>682.32799138891869</v>
      </c>
      <c r="G248" s="33">
        <f t="shared" si="22"/>
        <v>614.89539126507464</v>
      </c>
      <c r="H248" s="17">
        <f t="shared" ref="H248:H297" si="25">IF(Pay_Num&lt;&gt;"",Beg_Bal*Interest_Rate/12,"")</f>
        <v>67.432600123844011</v>
      </c>
      <c r="I248" s="33">
        <f t="shared" si="23"/>
        <v>31752.752668180052</v>
      </c>
      <c r="P248" s="5"/>
      <c r="Q248" s="3"/>
      <c r="R248" s="6"/>
    </row>
    <row r="249" spans="1:18" s="55" customFormat="1">
      <c r="A249" s="32">
        <f>IF(Values_Entered,A248+1,"")</f>
        <v>132</v>
      </c>
      <c r="B249" s="13">
        <f t="shared" si="18"/>
        <v>46722</v>
      </c>
      <c r="C249" s="33">
        <f t="shared" si="19"/>
        <v>31752.752668180052</v>
      </c>
      <c r="D249" s="17">
        <f t="shared" si="24"/>
        <v>682.32799138891869</v>
      </c>
      <c r="E249" s="34">
        <f t="shared" si="20"/>
        <v>0</v>
      </c>
      <c r="F249" s="17">
        <f t="shared" si="21"/>
        <v>682.32799138891869</v>
      </c>
      <c r="G249" s="33">
        <f t="shared" si="22"/>
        <v>616.17642333021024</v>
      </c>
      <c r="H249" s="17">
        <f t="shared" si="25"/>
        <v>66.151568058708449</v>
      </c>
      <c r="I249" s="33">
        <f t="shared" si="23"/>
        <v>31136.576244849843</v>
      </c>
      <c r="P249" s="5"/>
      <c r="Q249" s="3"/>
      <c r="R249" s="6"/>
    </row>
    <row r="250" spans="1:18" s="55" customFormat="1">
      <c r="A250" s="32">
        <f>IF(Values_Entered,A249+1,"")</f>
        <v>133</v>
      </c>
      <c r="B250" s="13">
        <f t="shared" si="18"/>
        <v>46753</v>
      </c>
      <c r="C250" s="33">
        <f t="shared" si="19"/>
        <v>31136.576244849843</v>
      </c>
      <c r="D250" s="17">
        <f t="shared" si="24"/>
        <v>682.32799138891869</v>
      </c>
      <c r="E250" s="34">
        <f t="shared" si="20"/>
        <v>0</v>
      </c>
      <c r="F250" s="17">
        <f t="shared" si="21"/>
        <v>682.32799138891869</v>
      </c>
      <c r="G250" s="33">
        <f t="shared" si="22"/>
        <v>617.46012421214823</v>
      </c>
      <c r="H250" s="17">
        <f t="shared" si="25"/>
        <v>64.867867176770503</v>
      </c>
      <c r="I250" s="33">
        <f t="shared" si="23"/>
        <v>30519.116120637693</v>
      </c>
      <c r="P250" s="5"/>
      <c r="Q250" s="3"/>
      <c r="R250" s="6"/>
    </row>
    <row r="251" spans="1:18" s="55" customFormat="1">
      <c r="A251" s="32">
        <f>IF(Values_Entered,A250+1,"")</f>
        <v>134</v>
      </c>
      <c r="B251" s="13">
        <f t="shared" si="18"/>
        <v>46784</v>
      </c>
      <c r="C251" s="33">
        <f t="shared" si="19"/>
        <v>30519.116120637693</v>
      </c>
      <c r="D251" s="17">
        <f t="shared" si="24"/>
        <v>682.32799138891869</v>
      </c>
      <c r="E251" s="34">
        <f t="shared" si="20"/>
        <v>0</v>
      </c>
      <c r="F251" s="17">
        <f t="shared" si="21"/>
        <v>682.32799138891869</v>
      </c>
      <c r="G251" s="33">
        <f t="shared" si="22"/>
        <v>618.74649947092348</v>
      </c>
      <c r="H251" s="17">
        <f t="shared" si="25"/>
        <v>63.581491917995201</v>
      </c>
      <c r="I251" s="33">
        <f t="shared" si="23"/>
        <v>29900.36962116677</v>
      </c>
      <c r="P251" s="5"/>
      <c r="Q251" s="3"/>
      <c r="R251" s="6"/>
    </row>
    <row r="252" spans="1:18" s="55" customFormat="1">
      <c r="A252" s="32">
        <f>IF(Values_Entered,A251+1,"")</f>
        <v>135</v>
      </c>
      <c r="B252" s="13">
        <f t="shared" si="18"/>
        <v>46813</v>
      </c>
      <c r="C252" s="33">
        <f t="shared" si="19"/>
        <v>29900.36962116677</v>
      </c>
      <c r="D252" s="17">
        <f t="shared" si="24"/>
        <v>682.32799138891869</v>
      </c>
      <c r="E252" s="34">
        <f t="shared" si="20"/>
        <v>0</v>
      </c>
      <c r="F252" s="17">
        <f t="shared" si="21"/>
        <v>682.32799138891869</v>
      </c>
      <c r="G252" s="33">
        <f t="shared" si="22"/>
        <v>620.03555467815454</v>
      </c>
      <c r="H252" s="17">
        <f t="shared" si="25"/>
        <v>62.292436710764115</v>
      </c>
      <c r="I252" s="33">
        <f t="shared" si="23"/>
        <v>29280.334066488616</v>
      </c>
      <c r="P252" s="5"/>
      <c r="Q252" s="3"/>
      <c r="R252" s="6"/>
    </row>
    <row r="253" spans="1:18" s="55" customFormat="1">
      <c r="A253" s="32">
        <f>IF(Values_Entered,A252+1,"")</f>
        <v>136</v>
      </c>
      <c r="B253" s="13">
        <f t="shared" si="18"/>
        <v>46844</v>
      </c>
      <c r="C253" s="33">
        <f t="shared" si="19"/>
        <v>29280.334066488616</v>
      </c>
      <c r="D253" s="17">
        <f t="shared" si="24"/>
        <v>682.32799138891869</v>
      </c>
      <c r="E253" s="34">
        <f t="shared" si="20"/>
        <v>0</v>
      </c>
      <c r="F253" s="17">
        <f t="shared" si="21"/>
        <v>682.32799138891869</v>
      </c>
      <c r="G253" s="33">
        <f t="shared" si="22"/>
        <v>621.32729541706738</v>
      </c>
      <c r="H253" s="17">
        <f t="shared" si="25"/>
        <v>61.000695971851286</v>
      </c>
      <c r="I253" s="33">
        <f t="shared" si="23"/>
        <v>28659.006771071548</v>
      </c>
      <c r="P253" s="5"/>
      <c r="Q253" s="3"/>
      <c r="R253" s="6"/>
    </row>
    <row r="254" spans="1:18" s="55" customFormat="1">
      <c r="A254" s="32">
        <f>IF(Values_Entered,A253+1,"")</f>
        <v>137</v>
      </c>
      <c r="B254" s="13">
        <f t="shared" si="18"/>
        <v>46874</v>
      </c>
      <c r="C254" s="33">
        <f t="shared" si="19"/>
        <v>28659.006771071548</v>
      </c>
      <c r="D254" s="17">
        <f t="shared" si="24"/>
        <v>682.32799138891869</v>
      </c>
      <c r="E254" s="34">
        <f t="shared" si="20"/>
        <v>0</v>
      </c>
      <c r="F254" s="17">
        <f t="shared" si="21"/>
        <v>682.32799138891869</v>
      </c>
      <c r="G254" s="33">
        <f t="shared" si="22"/>
        <v>622.6217272825196</v>
      </c>
      <c r="H254" s="17">
        <f t="shared" si="25"/>
        <v>59.706264106399061</v>
      </c>
      <c r="I254" s="33">
        <f t="shared" si="23"/>
        <v>28036.385043789029</v>
      </c>
      <c r="P254" s="5"/>
      <c r="Q254" s="3"/>
      <c r="R254" s="6"/>
    </row>
    <row r="255" spans="1:18" s="55" customFormat="1">
      <c r="A255" s="32">
        <f>IF(Values_Entered,A254+1,"")</f>
        <v>138</v>
      </c>
      <c r="B255" s="13">
        <f t="shared" si="18"/>
        <v>46905</v>
      </c>
      <c r="C255" s="33">
        <f t="shared" si="19"/>
        <v>28036.385043789029</v>
      </c>
      <c r="D255" s="17">
        <f t="shared" si="24"/>
        <v>682.32799138891869</v>
      </c>
      <c r="E255" s="34">
        <f t="shared" si="20"/>
        <v>0</v>
      </c>
      <c r="F255" s="17">
        <f t="shared" si="21"/>
        <v>682.32799138891869</v>
      </c>
      <c r="G255" s="33">
        <f t="shared" si="22"/>
        <v>623.91885588102491</v>
      </c>
      <c r="H255" s="17">
        <f t="shared" si="25"/>
        <v>58.409135507893815</v>
      </c>
      <c r="I255" s="33">
        <f t="shared" si="23"/>
        <v>27412.466187908005</v>
      </c>
      <c r="P255" s="5"/>
      <c r="Q255" s="3"/>
      <c r="R255" s="6"/>
    </row>
    <row r="256" spans="1:18" s="55" customFormat="1">
      <c r="A256" s="32">
        <f>IF(Values_Entered,A255+1,"")</f>
        <v>139</v>
      </c>
      <c r="B256" s="13">
        <f t="shared" si="18"/>
        <v>46935</v>
      </c>
      <c r="C256" s="33">
        <f t="shared" si="19"/>
        <v>27412.466187908005</v>
      </c>
      <c r="D256" s="17">
        <f t="shared" si="24"/>
        <v>682.32799138891869</v>
      </c>
      <c r="E256" s="34">
        <f t="shared" si="20"/>
        <v>0</v>
      </c>
      <c r="F256" s="17">
        <f t="shared" si="21"/>
        <v>682.32799138891869</v>
      </c>
      <c r="G256" s="33">
        <f t="shared" si="22"/>
        <v>625.21868683077696</v>
      </c>
      <c r="H256" s="17">
        <f t="shared" si="25"/>
        <v>57.10930455814168</v>
      </c>
      <c r="I256" s="33">
        <f t="shared" si="23"/>
        <v>26787.247501077229</v>
      </c>
      <c r="P256" s="5"/>
      <c r="Q256" s="3"/>
      <c r="R256" s="6"/>
    </row>
    <row r="257" spans="1:18" s="55" customFormat="1">
      <c r="A257" s="32">
        <f>IF(Values_Entered,A256+1,"")</f>
        <v>140</v>
      </c>
      <c r="B257" s="13">
        <f t="shared" si="18"/>
        <v>46966</v>
      </c>
      <c r="C257" s="33">
        <f t="shared" si="19"/>
        <v>26787.247501077229</v>
      </c>
      <c r="D257" s="17">
        <f t="shared" si="24"/>
        <v>682.32799138891869</v>
      </c>
      <c r="E257" s="34">
        <f t="shared" si="20"/>
        <v>0</v>
      </c>
      <c r="F257" s="17">
        <f t="shared" si="21"/>
        <v>682.32799138891869</v>
      </c>
      <c r="G257" s="33">
        <f t="shared" si="22"/>
        <v>626.52122576167449</v>
      </c>
      <c r="H257" s="17">
        <f t="shared" si="25"/>
        <v>55.806765627244232</v>
      </c>
      <c r="I257" s="33">
        <f t="shared" si="23"/>
        <v>26160.726275315556</v>
      </c>
      <c r="P257" s="5"/>
      <c r="Q257" s="3"/>
      <c r="R257" s="6"/>
    </row>
    <row r="258" spans="1:18" s="55" customFormat="1">
      <c r="A258" s="32">
        <f>IF(Values_Entered,A257+1,"")</f>
        <v>141</v>
      </c>
      <c r="B258" s="13">
        <f t="shared" si="18"/>
        <v>46997</v>
      </c>
      <c r="C258" s="33">
        <f t="shared" si="19"/>
        <v>26160.726275315556</v>
      </c>
      <c r="D258" s="17">
        <f t="shared" si="24"/>
        <v>682.32799138891869</v>
      </c>
      <c r="E258" s="34">
        <f t="shared" si="20"/>
        <v>0</v>
      </c>
      <c r="F258" s="17">
        <f t="shared" si="21"/>
        <v>682.32799138891869</v>
      </c>
      <c r="G258" s="33">
        <f t="shared" si="22"/>
        <v>627.82647831534462</v>
      </c>
      <c r="H258" s="17">
        <f t="shared" si="25"/>
        <v>54.501513073574074</v>
      </c>
      <c r="I258" s="33">
        <f t="shared" si="23"/>
        <v>25532.899797000209</v>
      </c>
      <c r="P258" s="5"/>
      <c r="Q258" s="3"/>
      <c r="R258" s="6"/>
    </row>
    <row r="259" spans="1:18" s="55" customFormat="1">
      <c r="A259" s="32">
        <f>IF(Values_Entered,A258+1,"")</f>
        <v>142</v>
      </c>
      <c r="B259" s="13">
        <f t="shared" si="18"/>
        <v>47027</v>
      </c>
      <c r="C259" s="33">
        <f t="shared" si="19"/>
        <v>25532.899797000209</v>
      </c>
      <c r="D259" s="17">
        <f t="shared" si="24"/>
        <v>682.32799138891869</v>
      </c>
      <c r="E259" s="34">
        <f t="shared" si="20"/>
        <v>0</v>
      </c>
      <c r="F259" s="17">
        <f t="shared" si="21"/>
        <v>682.32799138891869</v>
      </c>
      <c r="G259" s="33">
        <f t="shared" si="22"/>
        <v>629.13445014516822</v>
      </c>
      <c r="H259" s="17">
        <f t="shared" si="25"/>
        <v>53.193541243750438</v>
      </c>
      <c r="I259" s="33">
        <f t="shared" si="23"/>
        <v>24903.765346855042</v>
      </c>
      <c r="P259" s="5"/>
      <c r="Q259" s="3"/>
      <c r="R259" s="6"/>
    </row>
    <row r="260" spans="1:18" s="55" customFormat="1">
      <c r="A260" s="32">
        <f>IF(Values_Entered,A259+1,"")</f>
        <v>143</v>
      </c>
      <c r="B260" s="13">
        <f t="shared" si="18"/>
        <v>47058</v>
      </c>
      <c r="C260" s="33">
        <f t="shared" si="19"/>
        <v>24903.765346855042</v>
      </c>
      <c r="D260" s="17">
        <f t="shared" si="24"/>
        <v>682.32799138891869</v>
      </c>
      <c r="E260" s="34">
        <f t="shared" si="20"/>
        <v>0</v>
      </c>
      <c r="F260" s="17">
        <f t="shared" si="21"/>
        <v>682.32799138891869</v>
      </c>
      <c r="G260" s="33">
        <f t="shared" si="22"/>
        <v>630.445146916304</v>
      </c>
      <c r="H260" s="17">
        <f t="shared" si="25"/>
        <v>51.882844472614671</v>
      </c>
      <c r="I260" s="33">
        <f t="shared" si="23"/>
        <v>24273.320199938738</v>
      </c>
      <c r="P260" s="5"/>
      <c r="Q260" s="3"/>
      <c r="R260" s="6"/>
    </row>
    <row r="261" spans="1:18" s="55" customFormat="1">
      <c r="A261" s="32">
        <f>IF(Values_Entered,A260+1,"")</f>
        <v>144</v>
      </c>
      <c r="B261" s="13">
        <f t="shared" si="18"/>
        <v>47088</v>
      </c>
      <c r="C261" s="33">
        <f t="shared" si="19"/>
        <v>24273.320199938738</v>
      </c>
      <c r="D261" s="17">
        <f t="shared" si="24"/>
        <v>682.32799138891869</v>
      </c>
      <c r="E261" s="34">
        <f t="shared" si="20"/>
        <v>0</v>
      </c>
      <c r="F261" s="17">
        <f t="shared" si="21"/>
        <v>682.32799138891869</v>
      </c>
      <c r="G261" s="33">
        <f t="shared" si="22"/>
        <v>631.75857430571295</v>
      </c>
      <c r="H261" s="17">
        <f t="shared" si="25"/>
        <v>50.569417083205707</v>
      </c>
      <c r="I261" s="33">
        <f t="shared" si="23"/>
        <v>23641.561625633025</v>
      </c>
      <c r="P261" s="5"/>
      <c r="Q261" s="3"/>
      <c r="R261" s="6"/>
    </row>
    <row r="262" spans="1:18" s="55" customFormat="1">
      <c r="A262" s="32">
        <f>IF(Values_Entered,A261+1,"")</f>
        <v>145</v>
      </c>
      <c r="B262" s="13">
        <f t="shared" si="18"/>
        <v>47119</v>
      </c>
      <c r="C262" s="33">
        <f t="shared" si="19"/>
        <v>23641.561625633025</v>
      </c>
      <c r="D262" s="17">
        <f t="shared" si="24"/>
        <v>682.32799138891869</v>
      </c>
      <c r="E262" s="34">
        <f t="shared" si="20"/>
        <v>0</v>
      </c>
      <c r="F262" s="17">
        <f t="shared" si="21"/>
        <v>682.32799138891869</v>
      </c>
      <c r="G262" s="33">
        <f t="shared" si="22"/>
        <v>633.07473800218327</v>
      </c>
      <c r="H262" s="17">
        <f t="shared" si="25"/>
        <v>49.253253386735473</v>
      </c>
      <c r="I262" s="33">
        <f t="shared" si="23"/>
        <v>23008.486887630843</v>
      </c>
      <c r="P262" s="5"/>
      <c r="Q262" s="3"/>
      <c r="R262" s="6"/>
    </row>
    <row r="263" spans="1:18" s="55" customFormat="1">
      <c r="A263" s="32">
        <f>IF(Values_Entered,A262+1,"")</f>
        <v>146</v>
      </c>
      <c r="B263" s="13">
        <f t="shared" si="18"/>
        <v>47150</v>
      </c>
      <c r="C263" s="33">
        <f t="shared" si="19"/>
        <v>23008.486887630843</v>
      </c>
      <c r="D263" s="17">
        <f t="shared" si="24"/>
        <v>682.32799138891869</v>
      </c>
      <c r="E263" s="34">
        <f t="shared" si="20"/>
        <v>0</v>
      </c>
      <c r="F263" s="17">
        <f t="shared" si="21"/>
        <v>682.32799138891869</v>
      </c>
      <c r="G263" s="33">
        <f t="shared" si="22"/>
        <v>634.3936437063544</v>
      </c>
      <c r="H263" s="17">
        <f t="shared" si="25"/>
        <v>47.934347682564258</v>
      </c>
      <c r="I263" s="33">
        <f t="shared" si="23"/>
        <v>22374.09324392449</v>
      </c>
      <c r="P263" s="5"/>
      <c r="Q263" s="3"/>
      <c r="R263" s="6"/>
    </row>
    <row r="264" spans="1:18" s="55" customFormat="1">
      <c r="A264" s="32">
        <f>IF(Values_Entered,A263+1,"")</f>
        <v>147</v>
      </c>
      <c r="B264" s="13">
        <f t="shared" si="18"/>
        <v>47178</v>
      </c>
      <c r="C264" s="33">
        <f t="shared" si="19"/>
        <v>22374.09324392449</v>
      </c>
      <c r="D264" s="17">
        <f t="shared" si="24"/>
        <v>682.32799138891869</v>
      </c>
      <c r="E264" s="34">
        <f t="shared" si="20"/>
        <v>0</v>
      </c>
      <c r="F264" s="17">
        <f t="shared" si="21"/>
        <v>682.32799138891869</v>
      </c>
      <c r="G264" s="33">
        <f t="shared" si="22"/>
        <v>635.71529713074267</v>
      </c>
      <c r="H264" s="17">
        <f t="shared" si="25"/>
        <v>46.61269425817602</v>
      </c>
      <c r="I264" s="33">
        <f t="shared" si="23"/>
        <v>21738.377946793746</v>
      </c>
      <c r="P264" s="5"/>
      <c r="Q264" s="3"/>
      <c r="R264" s="6"/>
    </row>
    <row r="265" spans="1:18" s="55" customFormat="1">
      <c r="A265" s="32">
        <f>IF(Values_Entered,A264+1,"")</f>
        <v>148</v>
      </c>
      <c r="B265" s="13">
        <f t="shared" si="18"/>
        <v>47209</v>
      </c>
      <c r="C265" s="33">
        <f t="shared" si="19"/>
        <v>21738.377946793746</v>
      </c>
      <c r="D265" s="17">
        <f t="shared" si="24"/>
        <v>682.32799138891869</v>
      </c>
      <c r="E265" s="34">
        <f t="shared" si="20"/>
        <v>0</v>
      </c>
      <c r="F265" s="17">
        <f t="shared" si="21"/>
        <v>682.32799138891869</v>
      </c>
      <c r="G265" s="33">
        <f t="shared" si="22"/>
        <v>637.03970399976504</v>
      </c>
      <c r="H265" s="17">
        <f t="shared" si="25"/>
        <v>45.288287389153645</v>
      </c>
      <c r="I265" s="33">
        <f t="shared" si="23"/>
        <v>21101.33824279398</v>
      </c>
      <c r="P265" s="5"/>
      <c r="Q265" s="3"/>
      <c r="R265" s="6"/>
    </row>
    <row r="266" spans="1:18" s="55" customFormat="1">
      <c r="A266" s="32">
        <f>IF(Values_Entered,A265+1,"")</f>
        <v>149</v>
      </c>
      <c r="B266" s="13">
        <f t="shared" si="18"/>
        <v>47239</v>
      </c>
      <c r="C266" s="33">
        <f t="shared" si="19"/>
        <v>21101.33824279398</v>
      </c>
      <c r="D266" s="17">
        <f t="shared" si="24"/>
        <v>682.32799138891869</v>
      </c>
      <c r="E266" s="34">
        <f t="shared" si="20"/>
        <v>0</v>
      </c>
      <c r="F266" s="17">
        <f t="shared" si="21"/>
        <v>682.32799138891869</v>
      </c>
      <c r="G266" s="33">
        <f t="shared" si="22"/>
        <v>638.36687004976454</v>
      </c>
      <c r="H266" s="17">
        <f t="shared" si="25"/>
        <v>43.961121339154126</v>
      </c>
      <c r="I266" s="33">
        <f t="shared" si="23"/>
        <v>20462.971372744214</v>
      </c>
      <c r="P266" s="5"/>
      <c r="Q266" s="3"/>
      <c r="R266" s="6"/>
    </row>
    <row r="267" spans="1:18" s="55" customFormat="1">
      <c r="A267" s="32">
        <f>IF(Values_Entered,A266+1,"")</f>
        <v>150</v>
      </c>
      <c r="B267" s="13">
        <f t="shared" si="18"/>
        <v>47270</v>
      </c>
      <c r="C267" s="33">
        <f t="shared" si="19"/>
        <v>20462.971372744214</v>
      </c>
      <c r="D267" s="17">
        <f t="shared" si="24"/>
        <v>682.32799138891869</v>
      </c>
      <c r="E267" s="34">
        <f t="shared" si="20"/>
        <v>0</v>
      </c>
      <c r="F267" s="17">
        <f t="shared" si="21"/>
        <v>682.32799138891869</v>
      </c>
      <c r="G267" s="33">
        <f t="shared" si="22"/>
        <v>639.69680102903487</v>
      </c>
      <c r="H267" s="17">
        <f t="shared" si="25"/>
        <v>42.631190359883782</v>
      </c>
      <c r="I267" s="33">
        <f t="shared" si="23"/>
        <v>19823.274571715177</v>
      </c>
      <c r="P267" s="5"/>
      <c r="Q267" s="3"/>
      <c r="R267" s="6"/>
    </row>
    <row r="268" spans="1:18" s="55" customFormat="1">
      <c r="A268" s="32">
        <f>IF(Values_Entered,A267+1,"")</f>
        <v>151</v>
      </c>
      <c r="B268" s="13">
        <f t="shared" si="18"/>
        <v>47300</v>
      </c>
      <c r="C268" s="33">
        <f t="shared" si="19"/>
        <v>19823.274571715177</v>
      </c>
      <c r="D268" s="17">
        <f t="shared" si="24"/>
        <v>682.32799138891869</v>
      </c>
      <c r="E268" s="34">
        <f t="shared" si="20"/>
        <v>0</v>
      </c>
      <c r="F268" s="17">
        <f t="shared" si="21"/>
        <v>682.32799138891869</v>
      </c>
      <c r="G268" s="33">
        <f t="shared" si="22"/>
        <v>641.02950269784537</v>
      </c>
      <c r="H268" s="17">
        <f t="shared" si="25"/>
        <v>41.298488691073288</v>
      </c>
      <c r="I268" s="33">
        <f t="shared" si="23"/>
        <v>19182.245069017332</v>
      </c>
      <c r="P268" s="5"/>
      <c r="Q268" s="3"/>
      <c r="R268" s="6"/>
    </row>
    <row r="269" spans="1:18" s="55" customFormat="1">
      <c r="A269" s="32">
        <f>IF(Values_Entered,A268+1,"")</f>
        <v>152</v>
      </c>
      <c r="B269" s="13">
        <f t="shared" si="18"/>
        <v>47331</v>
      </c>
      <c r="C269" s="33">
        <f t="shared" si="19"/>
        <v>19182.245069017332</v>
      </c>
      <c r="D269" s="17">
        <f t="shared" si="24"/>
        <v>682.32799138891869</v>
      </c>
      <c r="E269" s="34">
        <f t="shared" si="20"/>
        <v>0</v>
      </c>
      <c r="F269" s="17">
        <f t="shared" si="21"/>
        <v>682.32799138891869</v>
      </c>
      <c r="G269" s="33">
        <f t="shared" si="22"/>
        <v>642.36498082846595</v>
      </c>
      <c r="H269" s="17">
        <f t="shared" si="25"/>
        <v>39.96301056045278</v>
      </c>
      <c r="I269" s="33">
        <f t="shared" si="23"/>
        <v>18539.880088188867</v>
      </c>
      <c r="P269" s="5"/>
      <c r="Q269" s="3"/>
      <c r="R269" s="6"/>
    </row>
    <row r="270" spans="1:18" s="55" customFormat="1">
      <c r="A270" s="32">
        <f>IF(Values_Entered,A269+1,"")</f>
        <v>153</v>
      </c>
      <c r="B270" s="13">
        <f t="shared" si="18"/>
        <v>47362</v>
      </c>
      <c r="C270" s="33">
        <f t="shared" si="19"/>
        <v>18539.880088188867</v>
      </c>
      <c r="D270" s="17">
        <f t="shared" si="24"/>
        <v>682.32799138891869</v>
      </c>
      <c r="E270" s="34">
        <f t="shared" si="20"/>
        <v>0</v>
      </c>
      <c r="F270" s="17">
        <f t="shared" si="21"/>
        <v>682.32799138891869</v>
      </c>
      <c r="G270" s="33">
        <f t="shared" si="22"/>
        <v>643.70324120519183</v>
      </c>
      <c r="H270" s="17">
        <f t="shared" si="25"/>
        <v>38.62475018372681</v>
      </c>
      <c r="I270" s="33">
        <f t="shared" si="23"/>
        <v>17896.176846983675</v>
      </c>
      <c r="P270" s="5"/>
      <c r="Q270" s="3"/>
      <c r="R270" s="6"/>
    </row>
    <row r="271" spans="1:18" s="55" customFormat="1">
      <c r="A271" s="32">
        <f>IF(Values_Entered,A270+1,"")</f>
        <v>154</v>
      </c>
      <c r="B271" s="13">
        <f t="shared" si="18"/>
        <v>47392</v>
      </c>
      <c r="C271" s="33">
        <f t="shared" si="19"/>
        <v>17896.176846983675</v>
      </c>
      <c r="D271" s="17">
        <f t="shared" si="24"/>
        <v>682.32799138891869</v>
      </c>
      <c r="E271" s="34">
        <f t="shared" si="20"/>
        <v>0</v>
      </c>
      <c r="F271" s="17">
        <f t="shared" si="21"/>
        <v>682.32799138891869</v>
      </c>
      <c r="G271" s="33">
        <f t="shared" si="22"/>
        <v>645.04428962436941</v>
      </c>
      <c r="H271" s="17">
        <f t="shared" si="25"/>
        <v>37.283701764549328</v>
      </c>
      <c r="I271" s="33">
        <f t="shared" si="23"/>
        <v>17251.132557359306</v>
      </c>
      <c r="P271" s="5"/>
      <c r="Q271" s="3"/>
      <c r="R271" s="6"/>
    </row>
    <row r="272" spans="1:18" s="55" customFormat="1">
      <c r="A272" s="32">
        <f>IF(Values_Entered,A271+1,"")</f>
        <v>155</v>
      </c>
      <c r="B272" s="13">
        <f t="shared" si="18"/>
        <v>47423</v>
      </c>
      <c r="C272" s="33">
        <f t="shared" si="19"/>
        <v>17251.132557359306</v>
      </c>
      <c r="D272" s="17">
        <f t="shared" si="24"/>
        <v>682.32799138891869</v>
      </c>
      <c r="E272" s="34">
        <f t="shared" si="20"/>
        <v>0</v>
      </c>
      <c r="F272" s="17">
        <f t="shared" si="21"/>
        <v>682.32799138891869</v>
      </c>
      <c r="G272" s="33">
        <f t="shared" si="22"/>
        <v>646.3881318944201</v>
      </c>
      <c r="H272" s="17">
        <f t="shared" si="25"/>
        <v>35.939859494498556</v>
      </c>
      <c r="I272" s="33">
        <f t="shared" si="23"/>
        <v>16604.744425464887</v>
      </c>
      <c r="P272" s="5"/>
      <c r="Q272" s="3"/>
      <c r="R272" s="6"/>
    </row>
    <row r="273" spans="1:18" s="55" customFormat="1">
      <c r="A273" s="32">
        <f>IF(Values_Entered,A272+1,"")</f>
        <v>156</v>
      </c>
      <c r="B273" s="13">
        <f t="shared" si="18"/>
        <v>47453</v>
      </c>
      <c r="C273" s="33">
        <f t="shared" si="19"/>
        <v>16604.744425464887</v>
      </c>
      <c r="D273" s="17">
        <f t="shared" si="24"/>
        <v>682.32799138891869</v>
      </c>
      <c r="E273" s="34">
        <f t="shared" si="20"/>
        <v>0</v>
      </c>
      <c r="F273" s="17">
        <f t="shared" si="21"/>
        <v>682.32799138891869</v>
      </c>
      <c r="G273" s="33">
        <f t="shared" si="22"/>
        <v>647.7347738358668</v>
      </c>
      <c r="H273" s="17">
        <f t="shared" si="25"/>
        <v>34.593217553051851</v>
      </c>
      <c r="I273" s="33">
        <f t="shared" si="23"/>
        <v>15957.00965162902</v>
      </c>
      <c r="P273" s="5"/>
      <c r="Q273" s="3"/>
      <c r="R273" s="6"/>
    </row>
    <row r="274" spans="1:18" s="55" customFormat="1">
      <c r="A274" s="32">
        <f>IF(Values_Entered,A273+1,"")</f>
        <v>157</v>
      </c>
      <c r="B274" s="13">
        <f t="shared" si="18"/>
        <v>47484</v>
      </c>
      <c r="C274" s="33">
        <f t="shared" si="19"/>
        <v>15957.00965162902</v>
      </c>
      <c r="D274" s="17">
        <f t="shared" si="24"/>
        <v>682.32799138891869</v>
      </c>
      <c r="E274" s="34">
        <f t="shared" si="20"/>
        <v>0</v>
      </c>
      <c r="F274" s="17">
        <f t="shared" si="21"/>
        <v>682.32799138891869</v>
      </c>
      <c r="G274" s="33">
        <f t="shared" si="22"/>
        <v>649.08422128135828</v>
      </c>
      <c r="H274" s="17">
        <f t="shared" si="25"/>
        <v>33.243770107560458</v>
      </c>
      <c r="I274" s="33">
        <f t="shared" si="23"/>
        <v>15307.925430347661</v>
      </c>
      <c r="P274" s="5"/>
      <c r="Q274" s="3"/>
      <c r="R274" s="6"/>
    </row>
    <row r="275" spans="1:18" s="55" customFormat="1">
      <c r="A275" s="32">
        <f>IF(Values_Entered,A274+1,"")</f>
        <v>158</v>
      </c>
      <c r="B275" s="13">
        <f t="shared" si="18"/>
        <v>47515</v>
      </c>
      <c r="C275" s="33">
        <f t="shared" si="19"/>
        <v>15307.925430347661</v>
      </c>
      <c r="D275" s="17">
        <f t="shared" si="24"/>
        <v>682.32799138891869</v>
      </c>
      <c r="E275" s="34">
        <f t="shared" si="20"/>
        <v>0</v>
      </c>
      <c r="F275" s="17">
        <f t="shared" si="21"/>
        <v>682.32799138891869</v>
      </c>
      <c r="G275" s="33">
        <f t="shared" si="22"/>
        <v>650.43648007569436</v>
      </c>
      <c r="H275" s="17">
        <f t="shared" si="25"/>
        <v>31.891511313224296</v>
      </c>
      <c r="I275" s="33">
        <f t="shared" si="23"/>
        <v>14657.488950271967</v>
      </c>
      <c r="P275" s="5"/>
      <c r="Q275" s="3"/>
      <c r="R275" s="6"/>
    </row>
    <row r="276" spans="1:18" s="55" customFormat="1">
      <c r="A276" s="32">
        <f>IF(Values_Entered,A275+1,"")</f>
        <v>159</v>
      </c>
      <c r="B276" s="13">
        <f t="shared" si="18"/>
        <v>47543</v>
      </c>
      <c r="C276" s="33">
        <f t="shared" si="19"/>
        <v>14657.488950271967</v>
      </c>
      <c r="D276" s="17">
        <f t="shared" si="24"/>
        <v>682.32799138891869</v>
      </c>
      <c r="E276" s="34">
        <f t="shared" si="20"/>
        <v>0</v>
      </c>
      <c r="F276" s="17">
        <f t="shared" si="21"/>
        <v>682.32799138891869</v>
      </c>
      <c r="G276" s="33">
        <f t="shared" si="22"/>
        <v>651.7915560758521</v>
      </c>
      <c r="H276" s="17">
        <f t="shared" si="25"/>
        <v>30.536435313066601</v>
      </c>
      <c r="I276" s="33">
        <f t="shared" si="23"/>
        <v>14005.697394196115</v>
      </c>
      <c r="P276" s="5"/>
      <c r="Q276" s="3"/>
      <c r="R276" s="6"/>
    </row>
    <row r="277" spans="1:18" s="55" customFormat="1">
      <c r="A277" s="32">
        <f>IF(Values_Entered,A276+1,"")</f>
        <v>160</v>
      </c>
      <c r="B277" s="13">
        <f t="shared" si="18"/>
        <v>47574</v>
      </c>
      <c r="C277" s="33">
        <f t="shared" si="19"/>
        <v>14005.697394196115</v>
      </c>
      <c r="D277" s="17">
        <f t="shared" si="24"/>
        <v>682.32799138891869</v>
      </c>
      <c r="E277" s="34">
        <f t="shared" si="20"/>
        <v>0</v>
      </c>
      <c r="F277" s="17">
        <f t="shared" si="21"/>
        <v>682.32799138891869</v>
      </c>
      <c r="G277" s="33">
        <f t="shared" si="22"/>
        <v>653.1494551510101</v>
      </c>
      <c r="H277" s="17">
        <f t="shared" si="25"/>
        <v>29.178536237908574</v>
      </c>
      <c r="I277" s="33">
        <f t="shared" si="23"/>
        <v>13352.547939045106</v>
      </c>
      <c r="P277" s="5"/>
      <c r="Q277" s="3"/>
      <c r="R277" s="6"/>
    </row>
    <row r="278" spans="1:18" s="55" customFormat="1">
      <c r="A278" s="32">
        <f>IF(Values_Entered,A277+1,"")</f>
        <v>161</v>
      </c>
      <c r="B278" s="13">
        <f t="shared" si="18"/>
        <v>47604</v>
      </c>
      <c r="C278" s="33">
        <f t="shared" si="19"/>
        <v>13352.547939045106</v>
      </c>
      <c r="D278" s="17">
        <f t="shared" si="24"/>
        <v>682.32799138891869</v>
      </c>
      <c r="E278" s="34">
        <f t="shared" si="20"/>
        <v>0</v>
      </c>
      <c r="F278" s="17">
        <f t="shared" si="21"/>
        <v>682.32799138891869</v>
      </c>
      <c r="G278" s="33">
        <f t="shared" si="22"/>
        <v>654.51018318257468</v>
      </c>
      <c r="H278" s="17">
        <f t="shared" si="25"/>
        <v>27.817808206343972</v>
      </c>
      <c r="I278" s="33">
        <f t="shared" si="23"/>
        <v>12698.037755862531</v>
      </c>
      <c r="P278" s="5"/>
      <c r="Q278" s="3"/>
      <c r="R278" s="6"/>
    </row>
    <row r="279" spans="1:18" s="55" customFormat="1">
      <c r="A279" s="32">
        <f>IF(Values_Entered,A278+1,"")</f>
        <v>162</v>
      </c>
      <c r="B279" s="13">
        <f t="shared" si="18"/>
        <v>47635</v>
      </c>
      <c r="C279" s="33">
        <f t="shared" ref="C279:C297" si="26">IF(Pay_Num&lt;&gt;"",I278,"")</f>
        <v>12698.037755862531</v>
      </c>
      <c r="D279" s="17">
        <f t="shared" si="24"/>
        <v>682.32799138891869</v>
      </c>
      <c r="E279" s="34">
        <f t="shared" si="20"/>
        <v>0</v>
      </c>
      <c r="F279" s="17">
        <f t="shared" si="21"/>
        <v>682.32799138891869</v>
      </c>
      <c r="G279" s="33">
        <f t="shared" si="22"/>
        <v>655.87374606420508</v>
      </c>
      <c r="H279" s="17">
        <f t="shared" si="25"/>
        <v>26.454245324713611</v>
      </c>
      <c r="I279" s="33">
        <f t="shared" si="23"/>
        <v>12042.164009798325</v>
      </c>
      <c r="P279" s="5"/>
      <c r="Q279" s="3"/>
      <c r="R279" s="6"/>
    </row>
    <row r="280" spans="1:18" s="55" customFormat="1">
      <c r="A280" s="32">
        <f>IF(Values_Entered,A279+1,"")</f>
        <v>163</v>
      </c>
      <c r="B280" s="13">
        <f t="shared" si="18"/>
        <v>47665</v>
      </c>
      <c r="C280" s="33">
        <f t="shared" si="26"/>
        <v>12042.164009798325</v>
      </c>
      <c r="D280" s="17">
        <f t="shared" si="24"/>
        <v>682.32799138891869</v>
      </c>
      <c r="E280" s="34">
        <f t="shared" si="20"/>
        <v>0</v>
      </c>
      <c r="F280" s="17">
        <f t="shared" si="21"/>
        <v>682.32799138891869</v>
      </c>
      <c r="G280" s="33">
        <f t="shared" si="22"/>
        <v>657.24014970183885</v>
      </c>
      <c r="H280" s="17">
        <f t="shared" si="25"/>
        <v>25.087841687079845</v>
      </c>
      <c r="I280" s="33">
        <f t="shared" si="23"/>
        <v>11384.923860096487</v>
      </c>
      <c r="P280" s="5"/>
      <c r="Q280" s="3"/>
      <c r="R280" s="6"/>
    </row>
    <row r="281" spans="1:18" s="55" customFormat="1">
      <c r="A281" s="32">
        <f>IF(Values_Entered,A280+1,"")</f>
        <v>164</v>
      </c>
      <c r="B281" s="13">
        <f t="shared" si="18"/>
        <v>47696</v>
      </c>
      <c r="C281" s="33">
        <f t="shared" si="26"/>
        <v>11384.923860096487</v>
      </c>
      <c r="D281" s="17">
        <f t="shared" si="24"/>
        <v>682.32799138891869</v>
      </c>
      <c r="E281" s="34">
        <f t="shared" si="20"/>
        <v>0</v>
      </c>
      <c r="F281" s="17">
        <f t="shared" si="21"/>
        <v>682.32799138891869</v>
      </c>
      <c r="G281" s="33">
        <f t="shared" si="22"/>
        <v>658.60940001371773</v>
      </c>
      <c r="H281" s="17">
        <f t="shared" si="25"/>
        <v>23.718591375201015</v>
      </c>
      <c r="I281" s="33">
        <f t="shared" si="23"/>
        <v>10726.314460082769</v>
      </c>
      <c r="P281" s="5"/>
      <c r="Q281" s="3"/>
      <c r="R281" s="6"/>
    </row>
    <row r="282" spans="1:18" s="55" customFormat="1">
      <c r="A282" s="32">
        <f>IF(Values_Entered,A281+1,"")</f>
        <v>165</v>
      </c>
      <c r="B282" s="13">
        <f t="shared" si="18"/>
        <v>47727</v>
      </c>
      <c r="C282" s="33">
        <f t="shared" si="26"/>
        <v>10726.314460082769</v>
      </c>
      <c r="D282" s="17">
        <f t="shared" si="24"/>
        <v>682.32799138891869</v>
      </c>
      <c r="E282" s="34">
        <f t="shared" si="20"/>
        <v>0</v>
      </c>
      <c r="F282" s="17">
        <f t="shared" si="21"/>
        <v>682.32799138891869</v>
      </c>
      <c r="G282" s="33">
        <f t="shared" si="22"/>
        <v>659.98150293041294</v>
      </c>
      <c r="H282" s="17">
        <f t="shared" si="25"/>
        <v>22.346488458505771</v>
      </c>
      <c r="I282" s="33">
        <f t="shared" si="23"/>
        <v>10066.332957152355</v>
      </c>
      <c r="P282" s="5"/>
      <c r="Q282" s="3"/>
      <c r="R282" s="6"/>
    </row>
    <row r="283" spans="1:18" s="55" customFormat="1">
      <c r="A283" s="32">
        <f>IF(Values_Entered,A282+1,"")</f>
        <v>166</v>
      </c>
      <c r="B283" s="13">
        <f t="shared" si="18"/>
        <v>47757</v>
      </c>
      <c r="C283" s="33">
        <f t="shared" si="26"/>
        <v>10066.332957152355</v>
      </c>
      <c r="D283" s="17">
        <f t="shared" si="24"/>
        <v>682.32799138891869</v>
      </c>
      <c r="E283" s="34">
        <f t="shared" si="20"/>
        <v>0</v>
      </c>
      <c r="F283" s="17">
        <f t="shared" si="21"/>
        <v>682.32799138891869</v>
      </c>
      <c r="G283" s="33">
        <f t="shared" si="22"/>
        <v>661.35646439485129</v>
      </c>
      <c r="H283" s="17">
        <f t="shared" si="25"/>
        <v>20.971526994067407</v>
      </c>
      <c r="I283" s="33">
        <f t="shared" si="23"/>
        <v>9404.9764927575034</v>
      </c>
      <c r="P283" s="5"/>
      <c r="Q283" s="3"/>
      <c r="R283" s="6"/>
    </row>
    <row r="284" spans="1:18" s="55" customFormat="1">
      <c r="A284" s="32">
        <f>IF(Values_Entered,A283+1,"")</f>
        <v>167</v>
      </c>
      <c r="B284" s="13">
        <f t="shared" si="18"/>
        <v>47788</v>
      </c>
      <c r="C284" s="33">
        <f t="shared" si="26"/>
        <v>9404.9764927575034</v>
      </c>
      <c r="D284" s="17">
        <f t="shared" si="24"/>
        <v>682.32799138891869</v>
      </c>
      <c r="E284" s="34">
        <f t="shared" si="20"/>
        <v>0</v>
      </c>
      <c r="F284" s="17">
        <f t="shared" si="21"/>
        <v>682.32799138891869</v>
      </c>
      <c r="G284" s="33">
        <f t="shared" si="22"/>
        <v>662.73429036234052</v>
      </c>
      <c r="H284" s="17">
        <f t="shared" si="25"/>
        <v>19.593701026578135</v>
      </c>
      <c r="I284" s="33">
        <f t="shared" si="23"/>
        <v>8742.2422023951622</v>
      </c>
      <c r="P284" s="5"/>
      <c r="Q284" s="3"/>
      <c r="R284" s="6"/>
    </row>
    <row r="285" spans="1:18" s="55" customFormat="1">
      <c r="A285" s="32">
        <f>IF(Values_Entered,A284+1,"")</f>
        <v>168</v>
      </c>
      <c r="B285" s="13">
        <f t="shared" si="18"/>
        <v>47818</v>
      </c>
      <c r="C285" s="33">
        <f t="shared" si="26"/>
        <v>8742.2422023951622</v>
      </c>
      <c r="D285" s="17">
        <f t="shared" si="24"/>
        <v>682.32799138891869</v>
      </c>
      <c r="E285" s="34">
        <f t="shared" si="20"/>
        <v>0</v>
      </c>
      <c r="F285" s="17">
        <f t="shared" si="21"/>
        <v>682.32799138891869</v>
      </c>
      <c r="G285" s="33">
        <f t="shared" si="22"/>
        <v>664.11498680059549</v>
      </c>
      <c r="H285" s="17">
        <f t="shared" si="25"/>
        <v>18.213004588323255</v>
      </c>
      <c r="I285" s="33">
        <f t="shared" si="23"/>
        <v>8078.1272155945662</v>
      </c>
      <c r="P285" s="5"/>
      <c r="Q285" s="3"/>
      <c r="R285" s="6"/>
    </row>
    <row r="286" spans="1:18" s="55" customFormat="1">
      <c r="A286" s="32">
        <f>IF(Values_Entered,A285+1,"")</f>
        <v>169</v>
      </c>
      <c r="B286" s="13">
        <f t="shared" si="18"/>
        <v>47849</v>
      </c>
      <c r="C286" s="33">
        <f t="shared" si="26"/>
        <v>8078.1272155945662</v>
      </c>
      <c r="D286" s="17">
        <f t="shared" si="24"/>
        <v>682.32799138891869</v>
      </c>
      <c r="E286" s="34">
        <f t="shared" si="20"/>
        <v>0</v>
      </c>
      <c r="F286" s="17">
        <f t="shared" si="21"/>
        <v>682.32799138891869</v>
      </c>
      <c r="G286" s="33">
        <f t="shared" si="22"/>
        <v>665.4985596897634</v>
      </c>
      <c r="H286" s="17">
        <f t="shared" si="25"/>
        <v>16.829431699155347</v>
      </c>
      <c r="I286" s="33">
        <f t="shared" si="23"/>
        <v>7412.6286559048031</v>
      </c>
      <c r="K286" s="90"/>
      <c r="P286" s="5"/>
      <c r="Q286" s="3"/>
      <c r="R286" s="6"/>
    </row>
    <row r="287" spans="1:18" s="55" customFormat="1">
      <c r="A287" s="32">
        <f>IF(Values_Entered,A286+1,"")</f>
        <v>170</v>
      </c>
      <c r="B287" s="13">
        <f t="shared" si="18"/>
        <v>47880</v>
      </c>
      <c r="C287" s="33">
        <f t="shared" si="26"/>
        <v>7412.6286559048031</v>
      </c>
      <c r="D287" s="17">
        <f t="shared" si="24"/>
        <v>682.32799138891869</v>
      </c>
      <c r="E287" s="34">
        <f t="shared" si="20"/>
        <v>0</v>
      </c>
      <c r="F287" s="17">
        <f t="shared" si="21"/>
        <v>682.32799138891869</v>
      </c>
      <c r="G287" s="33">
        <f t="shared" si="22"/>
        <v>666.88501502245037</v>
      </c>
      <c r="H287" s="17">
        <f t="shared" si="25"/>
        <v>15.442976366468342</v>
      </c>
      <c r="I287" s="33">
        <f t="shared" si="23"/>
        <v>6745.7436408823523</v>
      </c>
      <c r="P287" s="5"/>
      <c r="Q287" s="3"/>
      <c r="R287" s="6"/>
    </row>
    <row r="288" spans="1:18" s="55" customFormat="1">
      <c r="A288" s="32">
        <f>IF(Values_Entered,A287+1,"")</f>
        <v>171</v>
      </c>
      <c r="B288" s="13">
        <f t="shared" si="18"/>
        <v>47908</v>
      </c>
      <c r="C288" s="33">
        <f t="shared" si="26"/>
        <v>6745.7436408823523</v>
      </c>
      <c r="D288" s="17">
        <f t="shared" si="24"/>
        <v>682.32799138891869</v>
      </c>
      <c r="E288" s="34">
        <f t="shared" si="20"/>
        <v>0</v>
      </c>
      <c r="F288" s="17">
        <f t="shared" si="21"/>
        <v>682.32799138891869</v>
      </c>
      <c r="G288" s="33">
        <f t="shared" si="22"/>
        <v>668.27435880374708</v>
      </c>
      <c r="H288" s="17">
        <f t="shared" si="25"/>
        <v>14.053632585171568</v>
      </c>
      <c r="I288" s="33">
        <f t="shared" si="23"/>
        <v>6077.4692820786049</v>
      </c>
      <c r="P288" s="5"/>
      <c r="Q288" s="3"/>
      <c r="R288" s="6"/>
    </row>
    <row r="289" spans="1:18" s="55" customFormat="1">
      <c r="A289" s="32">
        <f>IF(Values_Entered,A288+1,"")</f>
        <v>172</v>
      </c>
      <c r="B289" s="13">
        <f t="shared" si="18"/>
        <v>47939</v>
      </c>
      <c r="C289" s="33">
        <f t="shared" si="26"/>
        <v>6077.4692820786049</v>
      </c>
      <c r="D289" s="17">
        <f t="shared" si="24"/>
        <v>682.32799138891869</v>
      </c>
      <c r="E289" s="34">
        <f t="shared" si="20"/>
        <v>0</v>
      </c>
      <c r="F289" s="17">
        <f t="shared" si="21"/>
        <v>682.32799138891869</v>
      </c>
      <c r="G289" s="33">
        <f t="shared" si="22"/>
        <v>669.66659705125494</v>
      </c>
      <c r="H289" s="17">
        <f t="shared" si="25"/>
        <v>12.66139433766376</v>
      </c>
      <c r="I289" s="33">
        <f t="shared" si="23"/>
        <v>5407.80268502735</v>
      </c>
      <c r="P289" s="5"/>
      <c r="Q289" s="3"/>
      <c r="R289" s="6"/>
    </row>
    <row r="290" spans="1:18" s="55" customFormat="1">
      <c r="A290" s="32">
        <f>IF(Values_Entered,A289+1,"")</f>
        <v>173</v>
      </c>
      <c r="B290" s="13">
        <f t="shared" si="18"/>
        <v>47969</v>
      </c>
      <c r="C290" s="33">
        <f t="shared" si="26"/>
        <v>5407.80268502735</v>
      </c>
      <c r="D290" s="17">
        <f t="shared" si="24"/>
        <v>682.32799138891869</v>
      </c>
      <c r="E290" s="34">
        <f t="shared" si="20"/>
        <v>0</v>
      </c>
      <c r="F290" s="17">
        <f t="shared" si="21"/>
        <v>682.32799138891869</v>
      </c>
      <c r="G290" s="33">
        <f t="shared" si="22"/>
        <v>671.06173579511176</v>
      </c>
      <c r="H290" s="17">
        <f t="shared" si="25"/>
        <v>11.26625559380698</v>
      </c>
      <c r="I290" s="33">
        <f t="shared" si="23"/>
        <v>4736.7409492322386</v>
      </c>
      <c r="P290" s="5"/>
      <c r="Q290" s="3"/>
      <c r="R290" s="6"/>
    </row>
    <row r="291" spans="1:18" s="55" customFormat="1">
      <c r="A291" s="32">
        <f>IF(Values_Entered,A290+1,"")</f>
        <v>174</v>
      </c>
      <c r="B291" s="13">
        <f t="shared" si="18"/>
        <v>48000</v>
      </c>
      <c r="C291" s="33">
        <f t="shared" si="26"/>
        <v>4736.7409492322386</v>
      </c>
      <c r="D291" s="17">
        <f t="shared" si="24"/>
        <v>682.32799138891869</v>
      </c>
      <c r="E291" s="34">
        <f t="shared" si="20"/>
        <v>0</v>
      </c>
      <c r="F291" s="17">
        <f t="shared" si="21"/>
        <v>682.32799138891869</v>
      </c>
      <c r="G291" s="33">
        <f t="shared" si="22"/>
        <v>672.45978107801818</v>
      </c>
      <c r="H291" s="17">
        <f t="shared" si="25"/>
        <v>9.8682103109004977</v>
      </c>
      <c r="I291" s="33">
        <f t="shared" si="23"/>
        <v>4064.2811681542203</v>
      </c>
      <c r="P291" s="5"/>
      <c r="Q291" s="3"/>
      <c r="R291" s="6"/>
    </row>
    <row r="292" spans="1:18" s="55" customFormat="1">
      <c r="A292" s="32">
        <f>IF(Values_Entered,A291+1,"")</f>
        <v>175</v>
      </c>
      <c r="B292" s="13">
        <f t="shared" si="18"/>
        <v>48030</v>
      </c>
      <c r="C292" s="33">
        <f t="shared" si="26"/>
        <v>4064.2811681542203</v>
      </c>
      <c r="D292" s="17">
        <f t="shared" si="24"/>
        <v>682.32799138891869</v>
      </c>
      <c r="E292" s="34">
        <f t="shared" si="20"/>
        <v>0</v>
      </c>
      <c r="F292" s="17">
        <f t="shared" si="21"/>
        <v>682.32799138891869</v>
      </c>
      <c r="G292" s="33">
        <f t="shared" si="22"/>
        <v>673.86073895526408</v>
      </c>
      <c r="H292" s="17">
        <f t="shared" si="25"/>
        <v>8.4672524336546271</v>
      </c>
      <c r="I292" s="33">
        <f t="shared" si="23"/>
        <v>3390.4204291989563</v>
      </c>
      <c r="P292" s="5"/>
      <c r="Q292" s="3"/>
      <c r="R292" s="6"/>
    </row>
    <row r="293" spans="1:18" s="55" customFormat="1">
      <c r="A293" s="32">
        <f>IF(Values_Entered,A292+1,"")</f>
        <v>176</v>
      </c>
      <c r="B293" s="13">
        <f t="shared" si="18"/>
        <v>48061</v>
      </c>
      <c r="C293" s="33">
        <f t="shared" si="26"/>
        <v>3390.4204291989563</v>
      </c>
      <c r="D293" s="17">
        <f t="shared" si="24"/>
        <v>682.32799138891869</v>
      </c>
      <c r="E293" s="34">
        <f t="shared" si="20"/>
        <v>0</v>
      </c>
      <c r="F293" s="17">
        <f t="shared" si="21"/>
        <v>682.32799138891869</v>
      </c>
      <c r="G293" s="33">
        <f t="shared" si="22"/>
        <v>675.26461549475425</v>
      </c>
      <c r="H293" s="17">
        <f t="shared" si="25"/>
        <v>7.0633758941644933</v>
      </c>
      <c r="I293" s="33">
        <f t="shared" si="23"/>
        <v>2715.155813704202</v>
      </c>
      <c r="P293" s="5"/>
      <c r="Q293" s="3"/>
      <c r="R293" s="6"/>
    </row>
    <row r="294" spans="1:18" s="55" customFormat="1">
      <c r="A294" s="32">
        <f>IF(Values_Entered,A293+1,"")</f>
        <v>177</v>
      </c>
      <c r="B294" s="13">
        <f t="shared" si="18"/>
        <v>48092</v>
      </c>
      <c r="C294" s="33">
        <f t="shared" si="26"/>
        <v>2715.155813704202</v>
      </c>
      <c r="D294" s="17">
        <f t="shared" si="24"/>
        <v>682.32799138891869</v>
      </c>
      <c r="E294" s="34">
        <f t="shared" si="20"/>
        <v>0</v>
      </c>
      <c r="F294" s="17">
        <f t="shared" si="21"/>
        <v>682.32799138891869</v>
      </c>
      <c r="G294" s="33">
        <f t="shared" si="22"/>
        <v>676.67141677703489</v>
      </c>
      <c r="H294" s="17">
        <f t="shared" si="25"/>
        <v>5.6565746118837543</v>
      </c>
      <c r="I294" s="33">
        <f t="shared" si="23"/>
        <v>2038.4843969271672</v>
      </c>
      <c r="P294" s="5"/>
      <c r="Q294" s="3"/>
      <c r="R294" s="6"/>
    </row>
    <row r="295" spans="1:18" s="55" customFormat="1">
      <c r="A295" s="32">
        <f>IF(Values_Entered,A294+1,"")</f>
        <v>178</v>
      </c>
      <c r="B295" s="13">
        <f t="shared" si="18"/>
        <v>48122</v>
      </c>
      <c r="C295" s="33">
        <f t="shared" si="26"/>
        <v>2038.4843969271672</v>
      </c>
      <c r="D295" s="17">
        <f t="shared" si="24"/>
        <v>682.32799138891869</v>
      </c>
      <c r="E295" s="34">
        <f t="shared" si="20"/>
        <v>0</v>
      </c>
      <c r="F295" s="17">
        <f t="shared" si="21"/>
        <v>682.32799138891869</v>
      </c>
      <c r="G295" s="33">
        <f t="shared" si="22"/>
        <v>678.08114889532044</v>
      </c>
      <c r="H295" s="17">
        <f t="shared" si="25"/>
        <v>4.2468424935982654</v>
      </c>
      <c r="I295" s="33">
        <f t="shared" si="23"/>
        <v>1360.4032480318467</v>
      </c>
      <c r="P295" s="5"/>
      <c r="Q295" s="3"/>
      <c r="R295" s="6"/>
    </row>
    <row r="296" spans="1:18" s="55" customFormat="1">
      <c r="A296" s="32">
        <f>IF(Values_Entered,A295+1,"")</f>
        <v>179</v>
      </c>
      <c r="B296" s="13">
        <f t="shared" si="18"/>
        <v>48153</v>
      </c>
      <c r="C296" s="33">
        <f t="shared" si="26"/>
        <v>1360.4032480318467</v>
      </c>
      <c r="D296" s="17">
        <f t="shared" si="24"/>
        <v>682.32799138891869</v>
      </c>
      <c r="E296" s="34">
        <f t="shared" si="20"/>
        <v>0</v>
      </c>
      <c r="F296" s="17">
        <f t="shared" si="21"/>
        <v>682.32799138891869</v>
      </c>
      <c r="G296" s="33">
        <f t="shared" si="22"/>
        <v>679.49381795551903</v>
      </c>
      <c r="H296" s="17">
        <f t="shared" si="25"/>
        <v>2.8341734333996809</v>
      </c>
      <c r="I296" s="33">
        <f t="shared" si="23"/>
        <v>680.90943007632768</v>
      </c>
      <c r="P296" s="5"/>
      <c r="Q296" s="3"/>
      <c r="R296" s="6"/>
    </row>
    <row r="297" spans="1:18" s="55" customFormat="1" ht="15.75" thickBot="1">
      <c r="A297" s="85">
        <f>IF(Values_Entered,A296+1,"")</f>
        <v>180</v>
      </c>
      <c r="B297" s="86">
        <f t="shared" si="18"/>
        <v>48183</v>
      </c>
      <c r="C297" s="87">
        <f t="shared" si="26"/>
        <v>680.90943007632768</v>
      </c>
      <c r="D297" s="88">
        <f t="shared" si="24"/>
        <v>682.32799138891869</v>
      </c>
      <c r="E297" s="89">
        <f t="shared" si="20"/>
        <v>0</v>
      </c>
      <c r="F297" s="88">
        <f t="shared" si="21"/>
        <v>682.32799138891869</v>
      </c>
      <c r="G297" s="87">
        <f t="shared" si="22"/>
        <v>680.9094300762597</v>
      </c>
      <c r="H297" s="88">
        <f t="shared" si="25"/>
        <v>1.4185613126590162</v>
      </c>
      <c r="I297" s="87">
        <f t="shared" si="23"/>
        <v>6.7984728957526386E-11</v>
      </c>
      <c r="P297" s="5"/>
      <c r="Q297" s="3"/>
      <c r="R297" s="6"/>
    </row>
    <row r="298" spans="1:18" s="10" customFormat="1" ht="18.95" customHeight="1">
      <c r="A298" s="19"/>
      <c r="B298" s="11"/>
      <c r="C298" s="11"/>
      <c r="D298" s="11"/>
      <c r="E298" s="11"/>
      <c r="F298" s="11"/>
    </row>
    <row r="299" spans="1:18" s="10" customFormat="1" ht="18.95" customHeight="1">
      <c r="A299" s="20"/>
      <c r="B299" s="12"/>
      <c r="C299" s="12"/>
      <c r="D299" s="12"/>
      <c r="E299" s="12"/>
      <c r="F299" s="12"/>
    </row>
    <row r="300" spans="1:18" s="10" customFormat="1" ht="18.95" customHeight="1">
      <c r="A300" s="21"/>
    </row>
    <row r="301" spans="1:18" s="10" customFormat="1" ht="18.95" customHeight="1">
      <c r="A301" s="21"/>
    </row>
    <row r="302" spans="1:18" s="10" customFormat="1" ht="18.95" customHeight="1">
      <c r="A302" s="21"/>
    </row>
    <row r="303" spans="1:18" s="10" customFormat="1" ht="18.95" customHeight="1">
      <c r="A303" s="21"/>
    </row>
    <row r="304" spans="1:18" s="10" customFormat="1" ht="18.95" customHeight="1">
      <c r="A304" s="21"/>
    </row>
    <row r="305" spans="1:9" s="10" customFormat="1" ht="18.95" customHeight="1">
      <c r="A305" s="21"/>
    </row>
    <row r="306" spans="1:9" s="10" customFormat="1" ht="18.95" customHeight="1">
      <c r="A306" s="21"/>
    </row>
    <row r="307" spans="1:9" s="10" customFormat="1" ht="18.95" customHeight="1">
      <c r="A307" s="21"/>
    </row>
    <row r="308" spans="1:9" s="10" customFormat="1" ht="18.95" customHeight="1">
      <c r="A308" s="21"/>
    </row>
    <row r="309" spans="1:9" s="10" customFormat="1" ht="18.95" customHeight="1">
      <c r="A309" s="21"/>
    </row>
    <row r="310" spans="1:9" s="10" customFormat="1" ht="18.95" customHeight="1">
      <c r="A310" s="20"/>
      <c r="B310" s="12"/>
      <c r="C310" s="12"/>
      <c r="D310" s="12"/>
      <c r="E310" s="12"/>
      <c r="F310" s="12"/>
    </row>
    <row r="311" spans="1:9" s="57" customFormat="1" ht="18.95" customHeight="1">
      <c r="A311" s="20"/>
      <c r="B311" s="12"/>
      <c r="C311" s="12"/>
      <c r="D311" s="12"/>
      <c r="E311" s="12"/>
      <c r="F311" s="12"/>
    </row>
    <row r="312" spans="1:9" s="10" customFormat="1" ht="18.95" customHeight="1">
      <c r="A312" s="20"/>
      <c r="B312" s="12"/>
      <c r="C312" s="12"/>
      <c r="D312" s="12"/>
      <c r="E312" s="12"/>
      <c r="F312" s="12"/>
      <c r="G312" s="11"/>
      <c r="H312" s="11"/>
      <c r="I312" s="11"/>
    </row>
    <row r="313" spans="1:9" s="10" customFormat="1" ht="18.95" customHeight="1">
      <c r="A313" s="20"/>
      <c r="B313" s="12"/>
      <c r="C313" s="12"/>
      <c r="D313" s="12"/>
      <c r="E313" s="12"/>
      <c r="F313" s="12"/>
      <c r="G313" s="12"/>
      <c r="H313" s="12"/>
      <c r="I313" s="12"/>
    </row>
    <row r="314" spans="1:9" s="10" customFormat="1" ht="18.95" customHeight="1">
      <c r="A314" s="20"/>
      <c r="B314" s="12"/>
      <c r="C314" s="12"/>
      <c r="D314" s="12"/>
      <c r="E314" s="12"/>
      <c r="F314" s="12"/>
    </row>
    <row r="315" spans="1:9" s="10" customFormat="1" ht="18.95" customHeight="1">
      <c r="A315" s="20"/>
      <c r="B315" s="12"/>
      <c r="C315" s="12"/>
      <c r="D315" s="12"/>
      <c r="E315" s="12"/>
      <c r="F315" s="12"/>
    </row>
    <row r="316" spans="1:9" s="10" customFormat="1" ht="18.95" customHeight="1">
      <c r="A316" s="20"/>
      <c r="B316" s="12"/>
      <c r="C316" s="12"/>
      <c r="D316" s="12"/>
      <c r="E316" s="12"/>
      <c r="F316" s="12"/>
    </row>
    <row r="317" spans="1:9" s="10" customFormat="1" ht="18.95" customHeight="1">
      <c r="A317" s="20"/>
      <c r="B317" s="12"/>
      <c r="C317" s="12"/>
      <c r="D317" s="12"/>
      <c r="E317" s="12"/>
      <c r="F317" s="12"/>
    </row>
    <row r="318" spans="1:9" s="10" customFormat="1" ht="18.95" customHeight="1">
      <c r="A318" s="20"/>
      <c r="B318" s="12"/>
      <c r="C318" s="12"/>
      <c r="D318" s="12"/>
      <c r="E318" s="12"/>
      <c r="F318" s="12"/>
    </row>
    <row r="319" spans="1:9" s="10" customFormat="1" ht="18.95" customHeight="1">
      <c r="A319" s="20"/>
      <c r="B319" s="12"/>
      <c r="C319" s="12"/>
      <c r="D319" s="12"/>
      <c r="E319" s="12"/>
      <c r="F319" s="12"/>
    </row>
    <row r="320" spans="1:9" s="10" customFormat="1" ht="18.95" customHeight="1">
      <c r="A320" s="20"/>
      <c r="B320" s="12"/>
      <c r="C320" s="12"/>
      <c r="D320" s="12"/>
      <c r="E320" s="12"/>
      <c r="F320" s="12"/>
    </row>
    <row r="321" spans="1:9" s="10" customFormat="1" ht="18.95" customHeight="1">
      <c r="A321" s="20"/>
      <c r="B321" s="12"/>
      <c r="C321" s="12"/>
      <c r="D321" s="12"/>
      <c r="E321" s="12"/>
      <c r="F321" s="12"/>
    </row>
    <row r="322" spans="1:9" s="10" customFormat="1" ht="18.95" customHeight="1">
      <c r="A322" s="20"/>
      <c r="B322" s="12"/>
      <c r="C322" s="12"/>
      <c r="D322" s="12"/>
      <c r="E322" s="12"/>
      <c r="F322" s="12"/>
    </row>
    <row r="323" spans="1:9" s="10" customFormat="1" ht="18.95" customHeight="1">
      <c r="A323" s="20"/>
      <c r="B323" s="12"/>
      <c r="C323" s="12"/>
      <c r="D323" s="12"/>
      <c r="E323" s="12"/>
      <c r="F323" s="12"/>
    </row>
    <row r="324" spans="1:9" s="10" customFormat="1" ht="18.95" customHeight="1">
      <c r="A324" s="20"/>
      <c r="B324" s="12"/>
      <c r="C324" s="12"/>
      <c r="D324" s="12"/>
      <c r="E324" s="12"/>
      <c r="F324" s="12"/>
      <c r="G324" s="12"/>
      <c r="H324" s="12"/>
      <c r="I324" s="12"/>
    </row>
    <row r="325" spans="1:9" s="10" customFormat="1" ht="18.95" customHeight="1">
      <c r="A325" s="20"/>
      <c r="B325" s="12"/>
      <c r="C325" s="12"/>
      <c r="D325" s="12"/>
      <c r="E325" s="12"/>
      <c r="F325" s="12"/>
      <c r="G325" s="12"/>
      <c r="H325" s="12"/>
      <c r="I325" s="12"/>
    </row>
    <row r="326" spans="1:9" s="10" customFormat="1" ht="18.95" customHeight="1">
      <c r="A326" s="20"/>
      <c r="B326" s="12"/>
      <c r="C326" s="12"/>
      <c r="D326" s="12"/>
      <c r="E326" s="12"/>
      <c r="F326" s="12"/>
      <c r="G326" s="12"/>
      <c r="H326" s="12"/>
      <c r="I326" s="12"/>
    </row>
    <row r="327" spans="1:9" s="10" customFormat="1" ht="18.95" customHeight="1">
      <c r="A327" s="20"/>
      <c r="B327" s="12"/>
      <c r="C327" s="12"/>
      <c r="D327" s="12"/>
      <c r="E327" s="12"/>
      <c r="F327" s="12"/>
      <c r="G327" s="12"/>
      <c r="H327" s="12"/>
      <c r="I327" s="12"/>
    </row>
    <row r="328" spans="1:9" s="10" customFormat="1" ht="18.95" customHeight="1">
      <c r="A328" s="20"/>
      <c r="B328" s="12"/>
      <c r="C328" s="12"/>
      <c r="D328" s="12"/>
      <c r="E328" s="12"/>
      <c r="F328" s="12"/>
      <c r="G328" s="12"/>
      <c r="H328" s="12"/>
      <c r="I328" s="12"/>
    </row>
    <row r="329" spans="1:9" s="10" customFormat="1" ht="18.95" customHeight="1">
      <c r="A329" s="20"/>
      <c r="B329" s="12"/>
      <c r="C329" s="12"/>
      <c r="D329" s="12"/>
      <c r="E329" s="12"/>
      <c r="F329" s="12"/>
      <c r="G329" s="12"/>
      <c r="H329" s="12"/>
      <c r="I329" s="12"/>
    </row>
    <row r="330" spans="1:9" s="10" customFormat="1" ht="18.95" customHeight="1">
      <c r="A330" s="20"/>
      <c r="B330" s="12"/>
      <c r="C330" s="12"/>
      <c r="D330" s="12"/>
      <c r="E330" s="12"/>
      <c r="F330" s="12"/>
      <c r="G330" s="12"/>
      <c r="H330" s="12"/>
      <c r="I330" s="12"/>
    </row>
    <row r="331" spans="1:9" s="10" customFormat="1" ht="18.95" customHeight="1">
      <c r="A331" s="20"/>
      <c r="B331" s="12"/>
      <c r="C331" s="12"/>
      <c r="D331" s="12"/>
      <c r="E331" s="12"/>
      <c r="F331" s="12"/>
      <c r="G331" s="12"/>
      <c r="H331" s="12"/>
      <c r="I331" s="12"/>
    </row>
    <row r="332" spans="1:9" s="10" customFormat="1" ht="18.95" customHeight="1">
      <c r="A332" s="20"/>
      <c r="B332" s="12"/>
      <c r="C332" s="12"/>
      <c r="D332" s="12"/>
      <c r="E332" s="12"/>
      <c r="F332" s="12"/>
      <c r="G332" s="12"/>
      <c r="H332" s="12"/>
      <c r="I332" s="12"/>
    </row>
    <row r="333" spans="1:9" s="10" customFormat="1" ht="18.95" customHeight="1">
      <c r="A333" s="20"/>
      <c r="B333" s="12"/>
      <c r="C333" s="12"/>
      <c r="D333" s="12"/>
      <c r="E333" s="12"/>
      <c r="F333" s="12"/>
      <c r="G333" s="12"/>
      <c r="H333" s="12"/>
      <c r="I333" s="12"/>
    </row>
    <row r="334" spans="1:9" s="10" customFormat="1" ht="18.95" customHeight="1">
      <c r="A334" s="20"/>
      <c r="B334" s="12"/>
      <c r="C334" s="12"/>
      <c r="D334" s="12"/>
      <c r="E334" s="12"/>
      <c r="F334" s="12"/>
      <c r="G334" s="12"/>
      <c r="H334" s="12"/>
      <c r="I334" s="12"/>
    </row>
    <row r="335" spans="1:9" s="10" customFormat="1" ht="18.95" customHeight="1">
      <c r="A335" s="20"/>
      <c r="B335" s="12"/>
      <c r="C335" s="12"/>
      <c r="D335" s="12"/>
      <c r="E335" s="12"/>
      <c r="F335" s="12"/>
      <c r="G335" s="12"/>
      <c r="H335" s="12"/>
      <c r="I335" s="12"/>
    </row>
    <row r="336" spans="1:9" s="10" customFormat="1" ht="18.95" customHeight="1">
      <c r="A336" s="20"/>
      <c r="B336" s="12"/>
      <c r="C336" s="12"/>
      <c r="D336" s="12"/>
      <c r="E336" s="12"/>
      <c r="F336" s="12"/>
      <c r="G336" s="12"/>
      <c r="H336" s="12"/>
      <c r="I336" s="12"/>
    </row>
    <row r="337" spans="1:9" s="10" customFormat="1" ht="18.95" customHeight="1">
      <c r="A337" s="20"/>
      <c r="B337" s="12"/>
      <c r="C337" s="12"/>
      <c r="D337" s="12"/>
      <c r="E337" s="12"/>
      <c r="F337" s="12"/>
      <c r="G337" s="12"/>
      <c r="H337" s="12"/>
      <c r="I337" s="12"/>
    </row>
    <row r="338" spans="1:9" s="10" customFormat="1" ht="18.95" customHeight="1">
      <c r="A338" s="20"/>
      <c r="B338" s="12"/>
      <c r="C338" s="12"/>
      <c r="D338" s="12"/>
      <c r="E338" s="12"/>
      <c r="F338" s="12"/>
      <c r="G338" s="12"/>
      <c r="H338" s="12"/>
      <c r="I338" s="12"/>
    </row>
    <row r="339" spans="1:9" s="10" customFormat="1" ht="18.95" customHeight="1">
      <c r="A339" s="20"/>
      <c r="B339" s="12"/>
      <c r="C339" s="12"/>
      <c r="D339" s="12"/>
      <c r="E339" s="12"/>
      <c r="F339" s="12"/>
      <c r="G339" s="12"/>
      <c r="H339" s="12"/>
      <c r="I339" s="12"/>
    </row>
    <row r="340" spans="1:9" s="10" customFormat="1" ht="18.95" customHeight="1">
      <c r="A340" s="20"/>
      <c r="B340" s="12"/>
      <c r="C340" s="12"/>
      <c r="D340" s="12"/>
      <c r="E340" s="12"/>
      <c r="F340" s="12"/>
      <c r="G340" s="12"/>
      <c r="H340" s="12"/>
      <c r="I340" s="12"/>
    </row>
    <row r="341" spans="1:9" s="10" customFormat="1" ht="18.95" customHeight="1">
      <c r="A341" s="20"/>
      <c r="B341" s="12"/>
      <c r="C341" s="12"/>
      <c r="D341" s="12"/>
      <c r="E341" s="12"/>
      <c r="F341" s="12"/>
      <c r="G341" s="12"/>
      <c r="H341" s="12"/>
      <c r="I341" s="12"/>
    </row>
    <row r="342" spans="1:9" s="10" customFormat="1" ht="18.95" customHeight="1">
      <c r="A342" s="20"/>
      <c r="B342" s="12"/>
      <c r="C342" s="12"/>
      <c r="D342" s="12"/>
      <c r="E342" s="12"/>
      <c r="F342" s="12"/>
      <c r="G342" s="12"/>
      <c r="H342" s="12"/>
      <c r="I342" s="12"/>
    </row>
    <row r="343" spans="1:9" s="10" customFormat="1" ht="18.95" customHeight="1">
      <c r="A343" s="20"/>
      <c r="B343" s="12"/>
      <c r="C343" s="12"/>
      <c r="D343" s="12"/>
      <c r="E343" s="12"/>
      <c r="F343" s="12"/>
      <c r="G343" s="12"/>
      <c r="H343" s="12"/>
      <c r="I343" s="12"/>
    </row>
    <row r="344" spans="1:9" s="10" customFormat="1" ht="18.95" customHeight="1">
      <c r="A344" s="20"/>
      <c r="B344" s="12"/>
      <c r="C344" s="12"/>
      <c r="D344" s="12"/>
      <c r="E344" s="12"/>
      <c r="F344" s="12"/>
      <c r="G344" s="12"/>
      <c r="H344" s="12"/>
      <c r="I344" s="12"/>
    </row>
    <row r="345" spans="1:9" s="10" customFormat="1" ht="18.95" customHeight="1">
      <c r="A345" s="20"/>
      <c r="B345" s="12"/>
      <c r="C345" s="12"/>
      <c r="D345" s="12"/>
      <c r="E345" s="12"/>
      <c r="F345" s="12"/>
      <c r="G345" s="12"/>
      <c r="H345" s="12"/>
      <c r="I345" s="12"/>
    </row>
    <row r="346" spans="1:9" s="10" customFormat="1" ht="18.95" customHeight="1">
      <c r="A346" s="20"/>
      <c r="B346" s="12"/>
      <c r="C346" s="12"/>
      <c r="D346" s="12"/>
      <c r="E346" s="12"/>
      <c r="F346" s="12"/>
      <c r="G346" s="12"/>
      <c r="H346" s="12"/>
      <c r="I346" s="12"/>
    </row>
    <row r="347" spans="1:9" s="10" customFormat="1" ht="18.95" customHeight="1">
      <c r="A347" s="20"/>
      <c r="B347" s="12"/>
      <c r="C347" s="12"/>
      <c r="D347" s="12"/>
      <c r="E347" s="12"/>
      <c r="F347" s="12"/>
      <c r="G347" s="12"/>
      <c r="H347" s="12"/>
      <c r="I347" s="12"/>
    </row>
    <row r="348" spans="1:9" s="10" customFormat="1" ht="18.95" customHeight="1">
      <c r="A348" s="20"/>
      <c r="B348" s="12"/>
      <c r="C348" s="12"/>
      <c r="D348" s="12"/>
      <c r="E348" s="12"/>
      <c r="F348" s="12"/>
      <c r="G348" s="12"/>
      <c r="H348" s="12"/>
      <c r="I348" s="12"/>
    </row>
    <row r="349" spans="1:9" s="10" customFormat="1" ht="18.95" customHeight="1">
      <c r="A349" s="20"/>
      <c r="B349" s="12"/>
      <c r="C349" s="12"/>
      <c r="D349" s="12"/>
      <c r="E349" s="12"/>
      <c r="F349" s="12"/>
      <c r="G349" s="12"/>
      <c r="H349" s="12"/>
      <c r="I349" s="12"/>
    </row>
    <row r="350" spans="1:9" s="10" customFormat="1" ht="18.95" customHeight="1">
      <c r="A350" s="20"/>
      <c r="B350" s="12"/>
      <c r="C350" s="12"/>
      <c r="D350" s="12"/>
      <c r="E350" s="12"/>
      <c r="F350" s="12"/>
      <c r="G350" s="12"/>
      <c r="H350" s="12"/>
      <c r="I350" s="12"/>
    </row>
    <row r="351" spans="1:9" s="10" customFormat="1" ht="18.95" customHeight="1">
      <c r="A351" s="20"/>
      <c r="B351" s="12"/>
      <c r="C351" s="12"/>
      <c r="D351" s="12"/>
      <c r="E351" s="12"/>
      <c r="F351" s="12"/>
      <c r="G351" s="12"/>
      <c r="H351" s="12"/>
      <c r="I351" s="12"/>
    </row>
    <row r="352" spans="1:9" s="10" customFormat="1" ht="18.95" customHeight="1">
      <c r="A352" s="20"/>
      <c r="B352" s="12"/>
      <c r="C352" s="12"/>
      <c r="D352" s="12"/>
      <c r="E352" s="12"/>
      <c r="F352" s="12"/>
      <c r="G352" s="12"/>
      <c r="H352" s="12"/>
      <c r="I352" s="12"/>
    </row>
    <row r="353" spans="1:9" s="10" customFormat="1" ht="18.95" customHeight="1">
      <c r="A353" s="20"/>
      <c r="B353" s="12"/>
      <c r="C353" s="12"/>
      <c r="D353" s="12"/>
      <c r="E353" s="12"/>
      <c r="F353" s="12"/>
      <c r="G353" s="12"/>
      <c r="H353" s="12"/>
      <c r="I353" s="12"/>
    </row>
    <row r="354" spans="1:9" s="10" customFormat="1" ht="18.95" customHeight="1">
      <c r="A354" s="20"/>
      <c r="B354" s="12"/>
      <c r="C354" s="12"/>
      <c r="D354" s="12"/>
      <c r="E354" s="12"/>
      <c r="F354" s="12"/>
      <c r="G354" s="12"/>
      <c r="H354" s="12"/>
      <c r="I354" s="12"/>
    </row>
    <row r="355" spans="1:9" s="10" customFormat="1" ht="18.95" customHeight="1">
      <c r="A355" s="20"/>
      <c r="B355" s="12"/>
      <c r="C355" s="12"/>
      <c r="D355" s="12"/>
      <c r="E355" s="12"/>
      <c r="F355" s="12"/>
      <c r="G355" s="12"/>
      <c r="H355" s="12"/>
      <c r="I355" s="12"/>
    </row>
    <row r="356" spans="1:9" s="10" customFormat="1" ht="18.95" customHeight="1">
      <c r="A356" s="20"/>
      <c r="B356" s="12"/>
      <c r="C356" s="12"/>
      <c r="D356" s="12"/>
      <c r="E356" s="12"/>
      <c r="F356" s="12"/>
      <c r="G356" s="12"/>
      <c r="H356" s="12"/>
      <c r="I356" s="12"/>
    </row>
    <row r="357" spans="1:9" s="10" customFormat="1" ht="18.95" customHeight="1">
      <c r="A357" s="20"/>
      <c r="B357" s="12"/>
      <c r="C357" s="12"/>
      <c r="D357" s="12"/>
      <c r="E357" s="12"/>
      <c r="F357" s="12"/>
      <c r="G357" s="12"/>
      <c r="H357" s="12"/>
      <c r="I357" s="12"/>
    </row>
    <row r="358" spans="1:9" s="10" customFormat="1" ht="18.95" customHeight="1">
      <c r="A358" s="20"/>
      <c r="B358" s="12"/>
      <c r="C358" s="12"/>
      <c r="D358" s="12"/>
      <c r="E358" s="12"/>
      <c r="F358" s="12"/>
      <c r="G358" s="12"/>
      <c r="H358" s="12"/>
      <c r="I358" s="12"/>
    </row>
    <row r="359" spans="1:9" s="10" customFormat="1" ht="18.95" customHeight="1">
      <c r="A359" s="20"/>
      <c r="B359" s="12"/>
      <c r="C359" s="12"/>
      <c r="D359" s="12"/>
      <c r="E359" s="12"/>
      <c r="F359" s="12"/>
      <c r="G359" s="12"/>
      <c r="H359" s="12"/>
      <c r="I359" s="12"/>
    </row>
    <row r="360" spans="1:9" s="10" customFormat="1" ht="18.95" customHeight="1">
      <c r="A360" s="20"/>
      <c r="B360" s="12"/>
      <c r="C360" s="12"/>
      <c r="D360" s="12"/>
      <c r="E360" s="12"/>
      <c r="F360" s="12"/>
      <c r="G360" s="12"/>
      <c r="H360" s="12"/>
      <c r="I360" s="12"/>
    </row>
    <row r="361" spans="1:9" s="10" customFormat="1" ht="18.95" customHeight="1">
      <c r="A361" s="20"/>
      <c r="B361" s="12"/>
      <c r="C361" s="12"/>
      <c r="D361" s="12"/>
      <c r="E361" s="12"/>
      <c r="F361" s="12"/>
      <c r="G361" s="12"/>
      <c r="H361" s="12"/>
      <c r="I361" s="12"/>
    </row>
    <row r="362" spans="1:9" s="10" customFormat="1" ht="18.95" customHeight="1">
      <c r="A362" s="20"/>
      <c r="B362" s="12"/>
      <c r="C362" s="12"/>
      <c r="D362" s="12"/>
      <c r="E362" s="12"/>
      <c r="F362" s="12"/>
      <c r="G362" s="12"/>
      <c r="H362" s="12"/>
      <c r="I362" s="12"/>
    </row>
    <row r="363" spans="1:9" s="10" customFormat="1" ht="18.95" customHeight="1">
      <c r="A363" s="20"/>
      <c r="B363" s="12"/>
      <c r="C363" s="12"/>
      <c r="D363" s="12"/>
      <c r="E363" s="12"/>
      <c r="F363" s="12"/>
      <c r="G363" s="12"/>
      <c r="H363" s="12"/>
      <c r="I363" s="12"/>
    </row>
    <row r="364" spans="1:9" s="10" customFormat="1" ht="18.95" customHeight="1">
      <c r="A364" s="20"/>
      <c r="B364" s="12"/>
      <c r="C364" s="12"/>
      <c r="D364" s="12"/>
      <c r="E364" s="12"/>
      <c r="F364" s="12"/>
      <c r="G364" s="12"/>
      <c r="H364" s="12"/>
      <c r="I364" s="12"/>
    </row>
    <row r="365" spans="1:9" s="10" customFormat="1" ht="18.95" customHeight="1">
      <c r="A365" s="20"/>
      <c r="B365" s="12"/>
      <c r="C365" s="12"/>
      <c r="D365" s="12"/>
      <c r="E365" s="12"/>
      <c r="F365" s="12"/>
      <c r="G365" s="12"/>
      <c r="H365" s="12"/>
      <c r="I365" s="12"/>
    </row>
    <row r="366" spans="1:9" s="10" customFormat="1" ht="18.95" customHeight="1">
      <c r="A366" s="20"/>
      <c r="B366" s="12"/>
      <c r="C366" s="12"/>
      <c r="D366" s="12"/>
      <c r="E366" s="12"/>
      <c r="F366" s="12"/>
      <c r="G366" s="12"/>
      <c r="H366" s="12"/>
      <c r="I366" s="12"/>
    </row>
    <row r="367" spans="1:9" s="10" customFormat="1" ht="18.95" customHeight="1">
      <c r="A367" s="20"/>
      <c r="B367" s="12"/>
      <c r="C367" s="12"/>
      <c r="D367" s="12"/>
      <c r="E367" s="12"/>
      <c r="F367" s="12"/>
      <c r="G367" s="12"/>
      <c r="H367" s="12"/>
      <c r="I367" s="12"/>
    </row>
    <row r="368" spans="1:9" s="10" customFormat="1" ht="18.95" customHeight="1">
      <c r="A368" s="20"/>
      <c r="B368" s="12"/>
      <c r="C368" s="12"/>
      <c r="D368" s="12"/>
      <c r="E368" s="12"/>
      <c r="F368" s="12"/>
      <c r="G368" s="12"/>
      <c r="H368" s="12"/>
      <c r="I368" s="12"/>
    </row>
    <row r="369" spans="1:9" s="10" customFormat="1" ht="18.95" customHeight="1">
      <c r="A369" s="20"/>
      <c r="B369" s="12"/>
      <c r="C369" s="12"/>
      <c r="D369" s="12"/>
      <c r="E369" s="12"/>
      <c r="F369" s="12"/>
      <c r="G369" s="12"/>
      <c r="H369" s="12"/>
      <c r="I369" s="12"/>
    </row>
    <row r="370" spans="1:9" s="10" customFormat="1" ht="18.95" customHeight="1">
      <c r="A370" s="20"/>
      <c r="B370" s="12"/>
      <c r="C370" s="12"/>
      <c r="D370" s="12"/>
      <c r="E370" s="12"/>
      <c r="F370" s="12"/>
      <c r="G370" s="12"/>
      <c r="H370" s="12"/>
      <c r="I370" s="12"/>
    </row>
    <row r="371" spans="1:9" s="10" customFormat="1" ht="18.95" customHeight="1">
      <c r="A371" s="20"/>
      <c r="B371" s="12"/>
      <c r="C371" s="12"/>
      <c r="D371" s="12"/>
      <c r="E371" s="12"/>
      <c r="F371" s="12"/>
      <c r="G371" s="12"/>
      <c r="H371" s="12"/>
      <c r="I371" s="12"/>
    </row>
    <row r="372" spans="1:9" s="10" customFormat="1" ht="18.95" customHeight="1">
      <c r="A372" s="20"/>
      <c r="B372" s="12"/>
      <c r="C372" s="12"/>
      <c r="D372" s="12"/>
      <c r="E372" s="12"/>
      <c r="F372" s="12"/>
      <c r="G372" s="12"/>
      <c r="H372" s="12"/>
      <c r="I372" s="12"/>
    </row>
    <row r="373" spans="1:9" s="10" customFormat="1" ht="18.95" customHeight="1">
      <c r="A373" s="20"/>
      <c r="B373" s="12"/>
      <c r="C373" s="12"/>
      <c r="D373" s="12"/>
      <c r="E373" s="12"/>
      <c r="F373" s="12"/>
      <c r="G373" s="12"/>
      <c r="H373" s="12"/>
      <c r="I373" s="12"/>
    </row>
    <row r="374" spans="1:9" s="10" customFormat="1" ht="18.95" customHeight="1">
      <c r="A374" s="20"/>
      <c r="B374" s="12"/>
      <c r="C374" s="12"/>
      <c r="D374" s="12"/>
      <c r="E374" s="12"/>
      <c r="F374" s="12"/>
      <c r="G374" s="12"/>
      <c r="H374" s="12"/>
      <c r="I374" s="12"/>
    </row>
    <row r="375" spans="1:9" s="10" customFormat="1" ht="18.95" customHeight="1">
      <c r="A375" s="20"/>
      <c r="B375" s="12"/>
      <c r="C375" s="12"/>
      <c r="D375" s="12"/>
      <c r="E375" s="12"/>
      <c r="F375" s="12"/>
      <c r="G375" s="12"/>
      <c r="H375" s="12"/>
      <c r="I375" s="12"/>
    </row>
    <row r="376" spans="1:9" s="10" customFormat="1" ht="18.95" customHeight="1">
      <c r="A376" s="20"/>
      <c r="B376" s="12"/>
      <c r="C376" s="12"/>
      <c r="D376" s="12"/>
      <c r="E376" s="12"/>
      <c r="F376" s="12"/>
      <c r="G376" s="12"/>
      <c r="H376" s="12"/>
      <c r="I376" s="12"/>
    </row>
    <row r="377" spans="1:9" s="10" customFormat="1" ht="18.95" customHeight="1">
      <c r="A377" s="20"/>
      <c r="B377" s="12"/>
      <c r="C377" s="12"/>
      <c r="D377" s="12"/>
      <c r="E377" s="12"/>
      <c r="F377" s="12"/>
      <c r="G377" s="12"/>
      <c r="H377" s="12"/>
      <c r="I377" s="12"/>
    </row>
    <row r="378" spans="1:9" s="10" customFormat="1" ht="18.95" customHeight="1">
      <c r="A378" s="20"/>
      <c r="B378" s="12"/>
      <c r="C378" s="12"/>
      <c r="D378" s="12"/>
      <c r="E378" s="12"/>
      <c r="F378" s="12"/>
      <c r="G378" s="12"/>
      <c r="H378" s="12"/>
      <c r="I378" s="12"/>
    </row>
    <row r="379" spans="1:9" s="10" customFormat="1" ht="18.95" customHeight="1">
      <c r="A379" s="20"/>
      <c r="B379" s="12"/>
      <c r="C379" s="12"/>
      <c r="D379" s="12"/>
      <c r="E379" s="12"/>
      <c r="F379" s="12"/>
      <c r="G379" s="12"/>
      <c r="H379" s="12"/>
      <c r="I379" s="12"/>
    </row>
    <row r="380" spans="1:9" s="10" customFormat="1" ht="18.95" customHeight="1">
      <c r="A380" s="20"/>
      <c r="B380" s="12"/>
      <c r="C380" s="12"/>
      <c r="D380" s="12"/>
      <c r="E380" s="12"/>
      <c r="F380" s="12"/>
      <c r="G380" s="12"/>
      <c r="H380" s="12"/>
      <c r="I380" s="12"/>
    </row>
    <row r="381" spans="1:9" s="10" customFormat="1" ht="18.95" customHeight="1">
      <c r="A381" s="20"/>
      <c r="B381" s="12"/>
      <c r="C381" s="12"/>
      <c r="D381" s="12"/>
      <c r="E381" s="12"/>
      <c r="F381" s="12"/>
      <c r="G381" s="12"/>
      <c r="H381" s="12"/>
      <c r="I381" s="12"/>
    </row>
    <row r="382" spans="1:9" s="10" customFormat="1" ht="18.95" customHeight="1">
      <c r="A382" s="20"/>
      <c r="B382" s="12"/>
      <c r="C382" s="12"/>
      <c r="D382" s="12"/>
      <c r="E382" s="12"/>
      <c r="F382" s="12"/>
      <c r="G382" s="12"/>
      <c r="H382" s="12"/>
      <c r="I382" s="12"/>
    </row>
    <row r="383" spans="1:9" s="10" customFormat="1" ht="18.95" customHeight="1">
      <c r="A383" s="20"/>
      <c r="B383" s="12"/>
      <c r="C383" s="12"/>
      <c r="D383" s="12"/>
      <c r="E383" s="12"/>
      <c r="F383" s="12"/>
      <c r="G383" s="12"/>
      <c r="H383" s="12"/>
      <c r="I383" s="12"/>
    </row>
    <row r="384" spans="1:9" s="10" customFormat="1" ht="18.95" customHeight="1">
      <c r="A384" s="20"/>
      <c r="B384" s="12"/>
      <c r="C384" s="12"/>
      <c r="D384" s="12"/>
      <c r="E384" s="12"/>
      <c r="F384" s="12"/>
      <c r="G384" s="12"/>
      <c r="H384" s="12"/>
      <c r="I384" s="12"/>
    </row>
    <row r="385" spans="1:9" s="10" customFormat="1" ht="18.95" customHeight="1">
      <c r="A385" s="20"/>
      <c r="B385" s="12"/>
      <c r="C385" s="12"/>
      <c r="D385" s="12"/>
      <c r="E385" s="12"/>
      <c r="F385" s="12"/>
      <c r="G385" s="12"/>
      <c r="H385" s="12"/>
      <c r="I385" s="12"/>
    </row>
    <row r="386" spans="1:9" s="10" customFormat="1" ht="18.95" customHeight="1">
      <c r="A386" s="20"/>
      <c r="B386" s="12"/>
      <c r="C386" s="12"/>
      <c r="D386" s="12"/>
      <c r="E386" s="12"/>
      <c r="F386" s="12"/>
      <c r="G386" s="12"/>
      <c r="H386" s="12"/>
      <c r="I386" s="12"/>
    </row>
    <row r="387" spans="1:9" s="10" customFormat="1" ht="18.95" customHeight="1">
      <c r="A387" s="20"/>
      <c r="B387" s="12"/>
      <c r="C387" s="12"/>
      <c r="D387" s="12"/>
      <c r="E387" s="12"/>
      <c r="F387" s="12"/>
      <c r="G387" s="12"/>
      <c r="H387" s="12"/>
      <c r="I387" s="12"/>
    </row>
    <row r="388" spans="1:9" s="10" customFormat="1" ht="18.95" customHeight="1">
      <c r="A388" s="20"/>
      <c r="B388" s="12"/>
      <c r="C388" s="12"/>
      <c r="D388" s="12"/>
      <c r="E388" s="12"/>
      <c r="F388" s="12"/>
      <c r="G388" s="12"/>
      <c r="H388" s="12"/>
      <c r="I388" s="12"/>
    </row>
    <row r="389" spans="1:9" s="10" customFormat="1" ht="18.95" customHeight="1">
      <c r="A389" s="20"/>
      <c r="B389" s="12"/>
      <c r="C389" s="12"/>
      <c r="D389" s="12"/>
      <c r="E389" s="12"/>
      <c r="F389" s="12"/>
      <c r="G389" s="12"/>
      <c r="H389" s="12"/>
      <c r="I389" s="12"/>
    </row>
    <row r="390" spans="1:9" s="10" customFormat="1" ht="18.95" customHeight="1">
      <c r="A390" s="20"/>
      <c r="B390" s="12"/>
      <c r="C390" s="12"/>
      <c r="D390" s="12"/>
      <c r="E390" s="12"/>
      <c r="F390" s="12"/>
      <c r="G390" s="12"/>
      <c r="H390" s="12"/>
      <c r="I390" s="12"/>
    </row>
    <row r="391" spans="1:9" s="10" customFormat="1" ht="18.95" customHeight="1">
      <c r="A391" s="20"/>
      <c r="B391" s="12"/>
      <c r="C391" s="12"/>
      <c r="D391" s="12"/>
      <c r="E391" s="12"/>
      <c r="F391" s="12"/>
      <c r="G391" s="12"/>
      <c r="H391" s="12"/>
      <c r="I391" s="12"/>
    </row>
    <row r="392" spans="1:9" s="10" customFormat="1" ht="18.95" customHeight="1">
      <c r="A392" s="20"/>
      <c r="B392" s="12"/>
      <c r="C392" s="12"/>
      <c r="D392" s="12"/>
      <c r="E392" s="12"/>
      <c r="F392" s="12"/>
      <c r="G392" s="12"/>
      <c r="H392" s="12"/>
      <c r="I392" s="12"/>
    </row>
    <row r="393" spans="1:9" s="10" customFormat="1" ht="18.95" customHeight="1">
      <c r="A393" s="20"/>
      <c r="B393" s="12"/>
      <c r="C393" s="12"/>
      <c r="D393" s="12"/>
      <c r="E393" s="12"/>
      <c r="F393" s="12"/>
      <c r="G393" s="12"/>
      <c r="H393" s="12"/>
      <c r="I393" s="12"/>
    </row>
    <row r="394" spans="1:9" s="10" customFormat="1" ht="18.95" customHeight="1">
      <c r="A394" s="20"/>
      <c r="B394" s="12"/>
      <c r="C394" s="12"/>
      <c r="D394" s="12"/>
      <c r="E394" s="12"/>
      <c r="F394" s="12"/>
      <c r="G394" s="12"/>
      <c r="H394" s="12"/>
      <c r="I394" s="12"/>
    </row>
    <row r="395" spans="1:9" s="10" customFormat="1" ht="18.95" customHeight="1">
      <c r="A395" s="20"/>
      <c r="B395" s="12"/>
      <c r="C395" s="12"/>
      <c r="D395" s="12"/>
      <c r="E395" s="12"/>
      <c r="F395" s="12"/>
      <c r="G395" s="12"/>
      <c r="H395" s="12"/>
      <c r="I395" s="12"/>
    </row>
    <row r="396" spans="1:9" s="10" customFormat="1" ht="18.95" customHeight="1">
      <c r="A396" s="20"/>
      <c r="B396" s="12"/>
      <c r="C396" s="12"/>
      <c r="D396" s="12"/>
      <c r="E396" s="12"/>
      <c r="F396" s="12"/>
      <c r="G396" s="12"/>
      <c r="H396" s="12"/>
      <c r="I396" s="12"/>
    </row>
    <row r="397" spans="1:9" s="10" customFormat="1" ht="18.95" customHeight="1">
      <c r="A397" s="20"/>
      <c r="B397" s="12"/>
      <c r="C397" s="12"/>
      <c r="D397" s="12"/>
      <c r="E397" s="12"/>
      <c r="F397" s="12"/>
      <c r="G397" s="12"/>
      <c r="H397" s="12"/>
      <c r="I397" s="12"/>
    </row>
    <row r="398" spans="1:9" s="10" customFormat="1" ht="18.95" customHeight="1">
      <c r="A398" s="20"/>
      <c r="B398" s="12"/>
      <c r="C398" s="12"/>
      <c r="D398" s="12"/>
      <c r="E398" s="12"/>
      <c r="F398" s="12"/>
      <c r="G398" s="12"/>
      <c r="H398" s="12"/>
      <c r="I398" s="12"/>
    </row>
    <row r="399" spans="1:9" s="10" customFormat="1" ht="18.95" customHeight="1">
      <c r="A399" s="20"/>
      <c r="B399" s="12"/>
      <c r="C399" s="12"/>
      <c r="D399" s="12"/>
      <c r="E399" s="12"/>
      <c r="F399" s="12"/>
      <c r="G399" s="12"/>
      <c r="H399" s="12"/>
      <c r="I399" s="12"/>
    </row>
    <row r="400" spans="1:9" s="10" customFormat="1" ht="18.95" customHeight="1">
      <c r="A400" s="20"/>
      <c r="B400" s="12"/>
      <c r="C400" s="12"/>
      <c r="D400" s="12"/>
      <c r="E400" s="12"/>
      <c r="F400" s="12"/>
      <c r="G400" s="12"/>
      <c r="H400" s="12"/>
      <c r="I400" s="12"/>
    </row>
    <row r="401" spans="1:9" s="10" customFormat="1" ht="18.95" customHeight="1">
      <c r="A401" s="20"/>
      <c r="B401" s="12"/>
      <c r="C401" s="12"/>
      <c r="D401" s="12"/>
      <c r="E401" s="12"/>
      <c r="F401" s="12"/>
      <c r="G401" s="12"/>
      <c r="H401" s="12"/>
      <c r="I401" s="12"/>
    </row>
    <row r="402" spans="1:9" s="10" customFormat="1" ht="18.95" customHeight="1">
      <c r="A402" s="20"/>
      <c r="B402" s="12"/>
      <c r="C402" s="12"/>
      <c r="D402" s="12"/>
      <c r="E402" s="12"/>
      <c r="F402" s="12"/>
      <c r="G402" s="12"/>
      <c r="H402" s="12"/>
      <c r="I402" s="12"/>
    </row>
    <row r="403" spans="1:9" s="10" customFormat="1" ht="18.95" customHeight="1">
      <c r="A403" s="20"/>
      <c r="B403" s="12"/>
      <c r="C403" s="12"/>
      <c r="D403" s="12"/>
      <c r="E403" s="12"/>
      <c r="F403" s="12"/>
      <c r="G403" s="12"/>
      <c r="H403" s="12"/>
      <c r="I403" s="12"/>
    </row>
    <row r="404" spans="1:9" s="10" customFormat="1" ht="18.95" customHeight="1">
      <c r="A404" s="20"/>
      <c r="B404" s="12"/>
      <c r="C404" s="12"/>
      <c r="D404" s="12"/>
      <c r="E404" s="12"/>
      <c r="F404" s="12"/>
      <c r="G404" s="12"/>
      <c r="H404" s="12"/>
      <c r="I404" s="12"/>
    </row>
    <row r="405" spans="1:9" s="10" customFormat="1" ht="18.95" customHeight="1">
      <c r="A405" s="20"/>
      <c r="B405" s="12"/>
      <c r="C405" s="12"/>
      <c r="D405" s="12"/>
      <c r="E405" s="12"/>
      <c r="F405" s="12"/>
      <c r="G405" s="12"/>
      <c r="H405" s="12"/>
      <c r="I405" s="12"/>
    </row>
    <row r="406" spans="1:9" s="10" customFormat="1" ht="18.95" customHeight="1">
      <c r="A406" s="20"/>
      <c r="B406" s="12"/>
      <c r="C406" s="12"/>
      <c r="D406" s="12"/>
      <c r="E406" s="12"/>
      <c r="F406" s="12"/>
      <c r="G406" s="12"/>
      <c r="H406" s="12"/>
      <c r="I406" s="12"/>
    </row>
    <row r="407" spans="1:9" s="10" customFormat="1" ht="18.95" customHeight="1">
      <c r="A407" s="20"/>
      <c r="B407" s="12"/>
      <c r="C407" s="12"/>
      <c r="D407" s="12"/>
      <c r="E407" s="12"/>
      <c r="F407" s="12"/>
      <c r="G407" s="12"/>
      <c r="H407" s="12"/>
      <c r="I407" s="12"/>
    </row>
    <row r="408" spans="1:9" s="10" customFormat="1" ht="18.95" customHeight="1">
      <c r="A408" s="20"/>
      <c r="B408" s="12"/>
      <c r="C408" s="12"/>
      <c r="D408" s="12"/>
      <c r="E408" s="12"/>
      <c r="F408" s="12"/>
      <c r="G408" s="12"/>
      <c r="H408" s="12"/>
      <c r="I408" s="12"/>
    </row>
    <row r="409" spans="1:9" s="10" customFormat="1" ht="18.95" customHeight="1">
      <c r="A409" s="20"/>
      <c r="B409" s="12"/>
      <c r="C409" s="12"/>
      <c r="D409" s="12"/>
      <c r="E409" s="12"/>
      <c r="F409" s="12"/>
      <c r="G409" s="12"/>
      <c r="H409" s="12"/>
      <c r="I409" s="12"/>
    </row>
    <row r="410" spans="1:9" s="10" customFormat="1" ht="18.95" customHeight="1">
      <c r="A410" s="20"/>
      <c r="B410" s="12"/>
      <c r="C410" s="12"/>
      <c r="D410" s="12"/>
      <c r="E410" s="12"/>
      <c r="F410" s="12"/>
      <c r="G410" s="12"/>
      <c r="H410" s="12"/>
      <c r="I410" s="12"/>
    </row>
    <row r="411" spans="1:9" s="10" customFormat="1" ht="18.95" customHeight="1">
      <c r="A411" s="20"/>
      <c r="B411" s="12"/>
      <c r="C411" s="12"/>
      <c r="D411" s="12"/>
      <c r="E411" s="12"/>
      <c r="F411" s="12"/>
      <c r="G411" s="12"/>
      <c r="H411" s="12"/>
      <c r="I411" s="12"/>
    </row>
    <row r="412" spans="1:9" s="10" customFormat="1" ht="18.95" customHeight="1">
      <c r="A412" s="20"/>
      <c r="B412" s="12"/>
      <c r="C412" s="12"/>
      <c r="D412" s="12"/>
      <c r="E412" s="12"/>
      <c r="F412" s="12"/>
      <c r="G412" s="12"/>
      <c r="H412" s="12"/>
      <c r="I412" s="12"/>
    </row>
    <row r="413" spans="1:9" s="10" customFormat="1" ht="18.95" customHeight="1">
      <c r="A413" s="20"/>
      <c r="B413" s="12"/>
      <c r="C413" s="12"/>
      <c r="D413" s="12"/>
      <c r="E413" s="12"/>
      <c r="F413" s="12"/>
      <c r="G413" s="12"/>
      <c r="H413" s="12"/>
      <c r="I413" s="12"/>
    </row>
    <row r="414" spans="1:9" s="10" customFormat="1" ht="18.95" customHeight="1">
      <c r="A414" s="20"/>
      <c r="B414" s="12"/>
      <c r="C414" s="12"/>
      <c r="D414" s="12"/>
      <c r="E414" s="12"/>
      <c r="F414" s="12"/>
      <c r="G414" s="12"/>
      <c r="H414" s="12"/>
      <c r="I414" s="12"/>
    </row>
    <row r="415" spans="1:9" s="10" customFormat="1" ht="18.95" customHeight="1">
      <c r="A415" s="20"/>
      <c r="B415" s="12"/>
      <c r="C415" s="12"/>
      <c r="D415" s="12"/>
      <c r="E415" s="12"/>
      <c r="F415" s="12"/>
      <c r="G415" s="12"/>
      <c r="H415" s="12"/>
      <c r="I415" s="12"/>
    </row>
    <row r="416" spans="1:9" s="10" customFormat="1" ht="18.95" customHeight="1">
      <c r="A416" s="20"/>
      <c r="B416" s="12"/>
      <c r="C416" s="12"/>
      <c r="D416" s="12"/>
      <c r="E416" s="12"/>
      <c r="F416" s="12"/>
      <c r="G416" s="12"/>
      <c r="H416" s="12"/>
      <c r="I416" s="12"/>
    </row>
    <row r="417" spans="1:9" s="10" customFormat="1" ht="18.95" customHeight="1">
      <c r="A417" s="20"/>
      <c r="B417" s="12"/>
      <c r="C417" s="12"/>
      <c r="D417" s="12"/>
      <c r="E417" s="12"/>
      <c r="F417" s="12"/>
      <c r="G417" s="12"/>
      <c r="H417" s="12"/>
      <c r="I417" s="12"/>
    </row>
    <row r="418" spans="1:9" s="10" customFormat="1" ht="18.95" customHeight="1">
      <c r="A418" s="20"/>
      <c r="B418" s="12"/>
      <c r="C418" s="12"/>
      <c r="D418" s="12"/>
      <c r="E418" s="12"/>
      <c r="F418" s="12"/>
      <c r="G418" s="12"/>
      <c r="H418" s="12"/>
      <c r="I418" s="12"/>
    </row>
    <row r="419" spans="1:9" s="10" customFormat="1" ht="18.95" customHeight="1">
      <c r="A419" s="20"/>
      <c r="B419" s="12"/>
      <c r="C419" s="12"/>
      <c r="D419" s="12"/>
      <c r="E419" s="12"/>
      <c r="F419" s="12"/>
      <c r="G419" s="12"/>
      <c r="H419" s="12"/>
      <c r="I419" s="12"/>
    </row>
    <row r="420" spans="1:9" s="10" customFormat="1" ht="18.95" customHeight="1">
      <c r="A420" s="20"/>
      <c r="B420" s="12"/>
      <c r="C420" s="12"/>
      <c r="D420" s="12"/>
      <c r="E420" s="12"/>
      <c r="F420" s="12"/>
      <c r="G420" s="12"/>
      <c r="H420" s="12"/>
      <c r="I420" s="12"/>
    </row>
    <row r="421" spans="1:9" s="10" customFormat="1" ht="18.95" customHeight="1">
      <c r="A421" s="20"/>
      <c r="B421" s="12"/>
      <c r="C421" s="12"/>
      <c r="D421" s="12"/>
      <c r="E421" s="12"/>
      <c r="F421" s="12"/>
      <c r="G421" s="12"/>
      <c r="H421" s="12"/>
      <c r="I421" s="12"/>
    </row>
    <row r="422" spans="1:9" s="10" customFormat="1" ht="18.95" customHeight="1">
      <c r="A422" s="20"/>
      <c r="B422" s="12"/>
      <c r="C422" s="12"/>
      <c r="D422" s="12"/>
      <c r="E422" s="12"/>
      <c r="F422" s="12"/>
      <c r="G422" s="12"/>
      <c r="H422" s="12"/>
      <c r="I422" s="12"/>
    </row>
    <row r="423" spans="1:9" s="10" customFormat="1" ht="18.95" customHeight="1">
      <c r="A423" s="20"/>
      <c r="B423" s="12"/>
      <c r="C423" s="12"/>
      <c r="D423" s="12"/>
      <c r="E423" s="12"/>
      <c r="F423" s="12"/>
      <c r="G423" s="12"/>
      <c r="H423" s="12"/>
      <c r="I423" s="12"/>
    </row>
    <row r="424" spans="1:9" s="10" customFormat="1" ht="18.95" customHeight="1">
      <c r="A424" s="20"/>
      <c r="B424" s="12"/>
      <c r="C424" s="12"/>
      <c r="D424" s="12"/>
      <c r="E424" s="12"/>
      <c r="F424" s="12"/>
      <c r="G424" s="12"/>
      <c r="H424" s="12"/>
      <c r="I424" s="12"/>
    </row>
    <row r="425" spans="1:9" s="10" customFormat="1" ht="18.95" customHeight="1">
      <c r="A425" s="20"/>
      <c r="B425" s="12"/>
      <c r="C425" s="12"/>
      <c r="D425" s="12"/>
      <c r="E425" s="12"/>
      <c r="F425" s="12"/>
      <c r="G425" s="12"/>
      <c r="H425" s="12"/>
      <c r="I425" s="12"/>
    </row>
    <row r="426" spans="1:9" s="10" customFormat="1" ht="18.95" customHeight="1">
      <c r="A426" s="20"/>
      <c r="B426" s="12"/>
      <c r="C426" s="12"/>
      <c r="D426" s="12"/>
      <c r="E426" s="12"/>
      <c r="F426" s="12"/>
      <c r="G426" s="12"/>
      <c r="H426" s="12"/>
      <c r="I426" s="12"/>
    </row>
    <row r="427" spans="1:9" s="10" customFormat="1" ht="18.95" customHeight="1">
      <c r="A427" s="20"/>
      <c r="B427" s="12"/>
      <c r="C427" s="12"/>
      <c r="D427" s="12"/>
      <c r="E427" s="12"/>
      <c r="F427" s="12"/>
      <c r="G427" s="12"/>
      <c r="H427" s="12"/>
      <c r="I427" s="12"/>
    </row>
    <row r="428" spans="1:9" s="10" customFormat="1" ht="18.95" customHeight="1">
      <c r="A428" s="20"/>
      <c r="B428" s="12"/>
      <c r="C428" s="12"/>
      <c r="D428" s="12"/>
      <c r="E428" s="12"/>
      <c r="F428" s="12"/>
      <c r="G428" s="12"/>
      <c r="H428" s="12"/>
      <c r="I428" s="12"/>
    </row>
    <row r="429" spans="1:9" s="10" customFormat="1" ht="18.95" customHeight="1">
      <c r="A429" s="20"/>
      <c r="B429" s="12"/>
      <c r="C429" s="12"/>
      <c r="D429" s="12"/>
      <c r="E429" s="12"/>
      <c r="F429" s="12"/>
      <c r="G429" s="12"/>
      <c r="H429" s="12"/>
      <c r="I429" s="12"/>
    </row>
    <row r="430" spans="1:9" s="10" customFormat="1" ht="18.95" customHeight="1">
      <c r="A430" s="20"/>
      <c r="B430" s="12"/>
      <c r="C430" s="12"/>
      <c r="D430" s="12"/>
      <c r="E430" s="12"/>
      <c r="F430" s="12"/>
      <c r="G430" s="12"/>
      <c r="H430" s="12"/>
      <c r="I430" s="12"/>
    </row>
    <row r="431" spans="1:9" s="10" customFormat="1" ht="18.95" customHeight="1">
      <c r="A431" s="20"/>
      <c r="B431" s="12"/>
      <c r="C431" s="12"/>
      <c r="D431" s="12"/>
      <c r="E431" s="12"/>
      <c r="F431" s="12"/>
      <c r="G431" s="12"/>
      <c r="H431" s="12"/>
      <c r="I431" s="12"/>
    </row>
    <row r="432" spans="1:9" s="10" customFormat="1" ht="18.95" customHeight="1">
      <c r="A432" s="20"/>
      <c r="B432" s="12"/>
      <c r="C432" s="12"/>
      <c r="D432" s="12"/>
      <c r="E432" s="12"/>
      <c r="F432" s="12"/>
      <c r="G432" s="12"/>
      <c r="H432" s="12"/>
      <c r="I432" s="12"/>
    </row>
    <row r="433" spans="1:9" s="10" customFormat="1" ht="18.95" customHeight="1">
      <c r="A433" s="20"/>
      <c r="B433" s="12"/>
      <c r="C433" s="12"/>
      <c r="D433" s="12"/>
      <c r="E433" s="12"/>
      <c r="F433" s="12"/>
      <c r="G433" s="12"/>
      <c r="H433" s="12"/>
      <c r="I433" s="12"/>
    </row>
    <row r="434" spans="1:9" s="10" customFormat="1" ht="18.95" customHeight="1">
      <c r="A434" s="20"/>
      <c r="B434" s="12"/>
      <c r="C434" s="12"/>
      <c r="D434" s="12"/>
      <c r="E434" s="12"/>
      <c r="F434" s="12"/>
      <c r="G434" s="12"/>
      <c r="H434" s="12"/>
      <c r="I434" s="12"/>
    </row>
    <row r="435" spans="1:9" s="10" customFormat="1">
      <c r="A435" s="20"/>
      <c r="B435" s="12"/>
      <c r="C435" s="12"/>
      <c r="D435" s="12"/>
      <c r="E435" s="12"/>
      <c r="F435" s="12"/>
      <c r="G435" s="12"/>
      <c r="H435" s="12"/>
      <c r="I435" s="12"/>
    </row>
    <row r="436" spans="1:9" s="10" customFormat="1">
      <c r="A436" s="20"/>
      <c r="B436" s="12"/>
      <c r="C436" s="12"/>
      <c r="D436" s="12"/>
      <c r="E436" s="12"/>
      <c r="F436" s="12"/>
      <c r="G436" s="12"/>
      <c r="H436" s="12"/>
      <c r="I436" s="12"/>
    </row>
    <row r="437" spans="1:9" s="10" customFormat="1">
      <c r="A437" s="20"/>
      <c r="B437" s="12"/>
      <c r="C437" s="12"/>
      <c r="D437" s="12"/>
      <c r="E437" s="12"/>
      <c r="F437" s="12"/>
      <c r="G437" s="12"/>
      <c r="H437" s="12"/>
      <c r="I437" s="12"/>
    </row>
    <row r="438" spans="1:9" s="10" customFormat="1">
      <c r="A438" s="20"/>
      <c r="B438" s="12"/>
      <c r="C438" s="12"/>
      <c r="D438" s="12"/>
      <c r="E438" s="12"/>
      <c r="F438" s="12"/>
      <c r="G438" s="12"/>
      <c r="H438" s="12"/>
      <c r="I438" s="12"/>
    </row>
    <row r="439" spans="1:9" s="10" customFormat="1">
      <c r="A439" s="20"/>
      <c r="B439" s="12"/>
      <c r="C439" s="12"/>
      <c r="D439" s="12"/>
      <c r="E439" s="12"/>
      <c r="F439" s="12"/>
      <c r="G439" s="12"/>
      <c r="H439" s="12"/>
      <c r="I439" s="12"/>
    </row>
    <row r="440" spans="1:9" s="10" customFormat="1">
      <c r="A440" s="20"/>
      <c r="B440" s="12"/>
      <c r="C440" s="12"/>
      <c r="D440" s="12"/>
      <c r="E440" s="12"/>
      <c r="F440" s="12"/>
      <c r="G440" s="12"/>
      <c r="H440" s="12"/>
      <c r="I440" s="12"/>
    </row>
    <row r="441" spans="1:9" s="10" customFormat="1">
      <c r="A441" s="20"/>
      <c r="B441" s="12"/>
      <c r="C441" s="12"/>
      <c r="D441" s="12"/>
      <c r="E441" s="12"/>
      <c r="F441" s="12"/>
      <c r="G441" s="12"/>
      <c r="H441" s="12"/>
      <c r="I441" s="12"/>
    </row>
    <row r="442" spans="1:9" s="10" customFormat="1">
      <c r="A442" s="20"/>
      <c r="B442" s="12"/>
      <c r="C442" s="12"/>
      <c r="D442" s="12"/>
      <c r="E442" s="12"/>
      <c r="F442" s="12"/>
      <c r="G442" s="12"/>
      <c r="H442" s="12"/>
      <c r="I442" s="12"/>
    </row>
    <row r="443" spans="1:9" s="10" customFormat="1">
      <c r="A443" s="20"/>
      <c r="B443" s="12"/>
      <c r="C443" s="12"/>
      <c r="D443" s="12"/>
      <c r="E443" s="12"/>
      <c r="F443" s="12"/>
      <c r="G443" s="12"/>
      <c r="H443" s="12"/>
      <c r="I443" s="12"/>
    </row>
    <row r="444" spans="1:9" s="10" customFormat="1">
      <c r="A444" s="20"/>
      <c r="B444" s="12"/>
      <c r="C444" s="12"/>
      <c r="D444" s="12"/>
      <c r="E444" s="12"/>
      <c r="F444" s="12"/>
      <c r="G444" s="12"/>
      <c r="H444" s="12"/>
      <c r="I444" s="12"/>
    </row>
    <row r="445" spans="1:9" s="10" customFormat="1">
      <c r="A445" s="20"/>
      <c r="B445" s="12"/>
      <c r="C445" s="12"/>
      <c r="D445" s="12"/>
      <c r="E445" s="12"/>
      <c r="F445" s="12"/>
      <c r="G445" s="12"/>
      <c r="H445" s="12"/>
      <c r="I445" s="12"/>
    </row>
    <row r="446" spans="1:9" s="10" customFormat="1">
      <c r="A446" s="20"/>
      <c r="B446" s="12"/>
      <c r="C446" s="12"/>
      <c r="D446" s="12"/>
      <c r="E446" s="12"/>
      <c r="F446" s="12"/>
      <c r="G446" s="12"/>
      <c r="H446" s="12"/>
      <c r="I446" s="12"/>
    </row>
    <row r="447" spans="1:9" s="10" customFormat="1">
      <c r="A447" s="20"/>
      <c r="B447" s="12"/>
      <c r="C447" s="12"/>
      <c r="D447" s="12"/>
      <c r="E447" s="12"/>
      <c r="F447" s="12"/>
      <c r="G447" s="12"/>
      <c r="H447" s="12"/>
      <c r="I447" s="12"/>
    </row>
    <row r="448" spans="1:9" s="10" customFormat="1">
      <c r="A448" s="20"/>
      <c r="B448" s="12"/>
      <c r="C448" s="12"/>
      <c r="D448" s="12"/>
      <c r="E448" s="12"/>
      <c r="F448" s="12"/>
      <c r="G448" s="12"/>
      <c r="H448" s="12"/>
      <c r="I448" s="12"/>
    </row>
    <row r="449" spans="1:9" s="10" customFormat="1">
      <c r="A449" s="20"/>
      <c r="B449" s="12"/>
      <c r="C449" s="12"/>
      <c r="D449" s="12"/>
      <c r="E449" s="12"/>
      <c r="F449" s="12"/>
      <c r="G449" s="12"/>
      <c r="H449" s="12"/>
      <c r="I449" s="12"/>
    </row>
    <row r="450" spans="1:9" s="10" customFormat="1">
      <c r="A450" s="20"/>
      <c r="B450" s="12"/>
      <c r="C450" s="12"/>
      <c r="D450" s="12"/>
      <c r="E450" s="12"/>
      <c r="F450" s="12"/>
      <c r="G450" s="12"/>
      <c r="H450" s="12"/>
      <c r="I450" s="12"/>
    </row>
    <row r="451" spans="1:9" s="10" customFormat="1">
      <c r="A451" s="20"/>
      <c r="B451" s="12"/>
      <c r="C451" s="12"/>
      <c r="D451" s="12"/>
      <c r="E451" s="12"/>
      <c r="F451" s="12"/>
      <c r="G451" s="12"/>
      <c r="H451" s="12"/>
      <c r="I451" s="12"/>
    </row>
    <row r="452" spans="1:9" s="10" customFormat="1">
      <c r="A452" s="20"/>
      <c r="B452" s="12"/>
      <c r="C452" s="12"/>
      <c r="D452" s="12"/>
      <c r="E452" s="12"/>
      <c r="F452" s="12"/>
      <c r="G452" s="12"/>
      <c r="H452" s="12"/>
      <c r="I452" s="12"/>
    </row>
    <row r="453" spans="1:9" s="10" customFormat="1">
      <c r="A453" s="20"/>
      <c r="B453" s="12"/>
      <c r="C453" s="12"/>
      <c r="D453" s="12"/>
      <c r="E453" s="12"/>
      <c r="F453" s="12"/>
      <c r="G453" s="12"/>
      <c r="H453" s="12"/>
      <c r="I453" s="12"/>
    </row>
    <row r="454" spans="1:9" s="10" customFormat="1">
      <c r="A454" s="20"/>
      <c r="B454" s="12"/>
      <c r="C454" s="12"/>
      <c r="D454" s="12"/>
      <c r="E454" s="12"/>
      <c r="F454" s="12"/>
      <c r="G454" s="12"/>
      <c r="H454" s="12"/>
      <c r="I454" s="12"/>
    </row>
    <row r="455" spans="1:9" s="10" customFormat="1">
      <c r="A455" s="20"/>
      <c r="B455" s="12"/>
      <c r="C455" s="12"/>
      <c r="D455" s="12"/>
      <c r="E455" s="12"/>
      <c r="F455" s="12"/>
      <c r="G455" s="12"/>
      <c r="H455" s="12"/>
      <c r="I455" s="12"/>
    </row>
    <row r="456" spans="1:9" s="10" customFormat="1">
      <c r="A456" s="20"/>
      <c r="B456" s="12"/>
      <c r="C456" s="12"/>
      <c r="D456" s="12"/>
      <c r="E456" s="12"/>
      <c r="F456" s="12"/>
      <c r="G456" s="12"/>
      <c r="H456" s="12"/>
      <c r="I456" s="12"/>
    </row>
    <row r="457" spans="1:9" s="10" customFormat="1">
      <c r="A457" s="20"/>
      <c r="B457" s="12"/>
      <c r="C457" s="12"/>
      <c r="D457" s="12"/>
      <c r="E457" s="12"/>
      <c r="F457" s="12"/>
      <c r="G457" s="12"/>
      <c r="H457" s="12"/>
      <c r="I457" s="12"/>
    </row>
    <row r="458" spans="1:9" s="10" customFormat="1">
      <c r="A458" s="20"/>
      <c r="B458" s="12"/>
      <c r="C458" s="12"/>
      <c r="D458" s="12"/>
      <c r="E458" s="12"/>
      <c r="F458" s="12"/>
      <c r="G458" s="12"/>
      <c r="H458" s="12"/>
      <c r="I458" s="12"/>
    </row>
    <row r="459" spans="1:9" s="10" customFormat="1">
      <c r="A459" s="20"/>
      <c r="B459" s="12"/>
      <c r="C459" s="12"/>
      <c r="D459" s="12"/>
      <c r="E459" s="12"/>
      <c r="F459" s="12"/>
      <c r="G459" s="12"/>
      <c r="H459" s="12"/>
      <c r="I459" s="12"/>
    </row>
    <row r="460" spans="1:9" s="10" customFormat="1">
      <c r="A460" s="20"/>
      <c r="B460" s="12"/>
      <c r="C460" s="12"/>
      <c r="D460" s="12"/>
      <c r="E460" s="12"/>
      <c r="F460" s="12"/>
      <c r="G460" s="12"/>
      <c r="H460" s="12"/>
      <c r="I460" s="12"/>
    </row>
    <row r="461" spans="1:9" s="10" customFormat="1">
      <c r="A461" s="20"/>
      <c r="B461" s="12"/>
      <c r="C461" s="12"/>
      <c r="D461" s="12"/>
      <c r="E461" s="12"/>
      <c r="F461" s="12"/>
      <c r="G461" s="12"/>
      <c r="H461" s="12"/>
      <c r="I461" s="12"/>
    </row>
    <row r="462" spans="1:9" s="10" customFormat="1">
      <c r="A462" s="20"/>
      <c r="B462" s="12"/>
      <c r="C462" s="12"/>
      <c r="D462" s="12"/>
      <c r="E462" s="12"/>
      <c r="F462" s="12"/>
      <c r="G462" s="12"/>
      <c r="H462" s="12"/>
      <c r="I462" s="12"/>
    </row>
    <row r="463" spans="1:9" s="10" customFormat="1">
      <c r="A463" s="20"/>
      <c r="B463" s="12"/>
      <c r="C463" s="12"/>
      <c r="D463" s="12"/>
      <c r="E463" s="12"/>
      <c r="F463" s="12"/>
      <c r="G463" s="12"/>
      <c r="H463" s="12"/>
      <c r="I463" s="12"/>
    </row>
    <row r="464" spans="1:9" s="10" customFormat="1">
      <c r="A464" s="20"/>
      <c r="B464" s="12"/>
      <c r="C464" s="12"/>
      <c r="D464" s="12"/>
      <c r="E464" s="12"/>
      <c r="F464" s="12"/>
      <c r="G464" s="12"/>
      <c r="H464" s="12"/>
      <c r="I464" s="12"/>
    </row>
    <row r="465" spans="1:9" s="10" customFormat="1">
      <c r="A465" s="20"/>
      <c r="B465" s="12"/>
      <c r="C465" s="12"/>
      <c r="D465" s="12"/>
      <c r="E465" s="12"/>
      <c r="F465" s="12"/>
      <c r="G465" s="12"/>
      <c r="H465" s="12"/>
      <c r="I465" s="12"/>
    </row>
    <row r="466" spans="1:9" s="10" customFormat="1">
      <c r="A466" s="20"/>
      <c r="B466" s="12"/>
      <c r="C466" s="12"/>
      <c r="D466" s="12"/>
      <c r="E466" s="12"/>
      <c r="F466" s="12"/>
      <c r="G466" s="12"/>
      <c r="H466" s="12"/>
      <c r="I466" s="12"/>
    </row>
    <row r="467" spans="1:9" s="10" customFormat="1">
      <c r="A467" s="20"/>
      <c r="B467" s="12"/>
      <c r="C467" s="12"/>
      <c r="D467" s="12"/>
      <c r="E467" s="12"/>
      <c r="F467" s="12"/>
      <c r="G467" s="12"/>
      <c r="H467" s="12"/>
      <c r="I467" s="12"/>
    </row>
    <row r="468" spans="1:9" s="10" customFormat="1">
      <c r="A468" s="20"/>
      <c r="B468" s="12"/>
      <c r="C468" s="12"/>
      <c r="D468" s="12"/>
      <c r="E468" s="12"/>
      <c r="F468" s="12"/>
      <c r="G468" s="12"/>
      <c r="H468" s="12"/>
      <c r="I468" s="12"/>
    </row>
    <row r="469" spans="1:9" s="10" customFormat="1">
      <c r="A469" s="20"/>
      <c r="B469" s="12"/>
      <c r="C469" s="12"/>
      <c r="D469" s="12"/>
      <c r="E469" s="12"/>
      <c r="F469" s="12"/>
      <c r="G469" s="12"/>
      <c r="H469" s="12"/>
      <c r="I469" s="12"/>
    </row>
    <row r="470" spans="1:9" s="10" customFormat="1">
      <c r="A470" s="20"/>
      <c r="B470" s="12"/>
      <c r="C470" s="12"/>
      <c r="D470" s="12"/>
      <c r="E470" s="12"/>
      <c r="F470" s="12"/>
      <c r="G470" s="12"/>
      <c r="H470" s="12"/>
      <c r="I470" s="12"/>
    </row>
    <row r="471" spans="1:9" s="10" customFormat="1">
      <c r="A471" s="20"/>
      <c r="B471" s="12"/>
      <c r="C471" s="12"/>
      <c r="D471" s="12"/>
      <c r="E471" s="12"/>
      <c r="F471" s="12"/>
      <c r="G471" s="12"/>
      <c r="H471" s="12"/>
      <c r="I471" s="12"/>
    </row>
    <row r="472" spans="1:9" s="10" customFormat="1">
      <c r="A472" s="20"/>
      <c r="B472" s="12"/>
      <c r="C472" s="12"/>
      <c r="D472" s="12"/>
      <c r="E472" s="12"/>
      <c r="F472" s="12"/>
      <c r="G472" s="12"/>
      <c r="H472" s="12"/>
      <c r="I472" s="12"/>
    </row>
    <row r="473" spans="1:9" s="10" customFormat="1">
      <c r="A473" s="20"/>
      <c r="B473" s="12"/>
      <c r="C473" s="12"/>
      <c r="D473" s="12"/>
      <c r="E473" s="12"/>
      <c r="F473" s="12"/>
      <c r="G473" s="12"/>
      <c r="H473" s="12"/>
      <c r="I473" s="12"/>
    </row>
    <row r="474" spans="1:9" s="10" customFormat="1">
      <c r="A474" s="20"/>
      <c r="B474" s="12"/>
      <c r="C474" s="12"/>
      <c r="D474" s="12"/>
      <c r="E474" s="12"/>
      <c r="F474" s="12"/>
      <c r="G474" s="12"/>
      <c r="H474" s="12"/>
      <c r="I474" s="12"/>
    </row>
    <row r="475" spans="1:9" s="10" customFormat="1">
      <c r="A475" s="20"/>
      <c r="B475" s="12"/>
      <c r="C475" s="12"/>
      <c r="D475" s="12"/>
      <c r="E475" s="12"/>
      <c r="F475" s="12"/>
      <c r="G475" s="12"/>
      <c r="H475" s="12"/>
      <c r="I475" s="12"/>
    </row>
    <row r="476" spans="1:9" s="10" customFormat="1">
      <c r="A476" s="20"/>
      <c r="B476" s="12"/>
      <c r="C476" s="12"/>
      <c r="D476" s="12"/>
      <c r="E476" s="12"/>
      <c r="F476" s="12"/>
      <c r="G476" s="12"/>
      <c r="H476" s="12"/>
      <c r="I476" s="12"/>
    </row>
    <row r="477" spans="1:9" s="10" customFormat="1">
      <c r="A477" s="20"/>
      <c r="B477" s="12"/>
      <c r="C477" s="12"/>
      <c r="D477" s="12"/>
      <c r="E477" s="12"/>
      <c r="F477" s="12"/>
      <c r="G477" s="12"/>
      <c r="H477" s="12"/>
      <c r="I477" s="12"/>
    </row>
    <row r="478" spans="1:9" s="10" customFormat="1">
      <c r="A478" s="20"/>
      <c r="B478" s="12"/>
      <c r="C478" s="12"/>
      <c r="D478" s="12"/>
      <c r="E478" s="12"/>
      <c r="F478" s="12"/>
      <c r="G478" s="12"/>
      <c r="H478" s="12"/>
      <c r="I478" s="12"/>
    </row>
    <row r="479" spans="1:9" s="10" customFormat="1">
      <c r="A479" s="20"/>
      <c r="B479" s="12"/>
      <c r="C479" s="12"/>
      <c r="D479" s="12"/>
      <c r="E479" s="12"/>
      <c r="F479" s="12"/>
      <c r="G479" s="12"/>
      <c r="H479" s="12"/>
      <c r="I479" s="12"/>
    </row>
    <row r="480" spans="1:9" s="10" customFormat="1">
      <c r="A480" s="22"/>
      <c r="B480" s="8"/>
      <c r="C480" s="8"/>
      <c r="D480" s="8"/>
      <c r="E480" s="8"/>
      <c r="F480" s="8"/>
      <c r="G480" s="12"/>
      <c r="H480" s="12"/>
      <c r="I480" s="12"/>
    </row>
    <row r="481" spans="1:9" s="10" customFormat="1">
      <c r="A481" s="22"/>
      <c r="B481" s="8"/>
      <c r="C481" s="8"/>
      <c r="D481" s="8"/>
      <c r="E481" s="8"/>
      <c r="F481" s="8"/>
      <c r="G481" s="12"/>
      <c r="H481" s="12"/>
      <c r="I481" s="12"/>
    </row>
    <row r="482" spans="1:9" s="10" customFormat="1">
      <c r="A482" s="22"/>
      <c r="B482" s="8"/>
      <c r="C482" s="8"/>
      <c r="D482" s="8"/>
      <c r="E482" s="8"/>
      <c r="F482" s="8"/>
      <c r="G482" s="12"/>
      <c r="H482" s="12"/>
      <c r="I482" s="12"/>
    </row>
    <row r="483" spans="1:9" s="10" customFormat="1">
      <c r="A483" s="22"/>
      <c r="B483" s="8"/>
      <c r="C483" s="8"/>
      <c r="D483" s="8"/>
      <c r="E483" s="8"/>
      <c r="F483" s="8"/>
      <c r="G483" s="12"/>
      <c r="H483" s="12"/>
      <c r="I483" s="12"/>
    </row>
    <row r="484" spans="1:9" s="10" customFormat="1">
      <c r="A484" s="22"/>
      <c r="B484" s="8"/>
      <c r="C484" s="8"/>
      <c r="D484" s="8"/>
      <c r="E484" s="8"/>
      <c r="F484" s="8"/>
      <c r="G484" s="12"/>
      <c r="H484" s="12"/>
      <c r="I484" s="12"/>
    </row>
    <row r="485" spans="1:9" s="10" customFormat="1">
      <c r="A485" s="22"/>
      <c r="B485" s="8"/>
      <c r="C485" s="8"/>
      <c r="D485" s="8"/>
      <c r="E485" s="8"/>
      <c r="F485" s="8"/>
      <c r="G485" s="12"/>
      <c r="H485" s="12"/>
      <c r="I485" s="12"/>
    </row>
    <row r="486" spans="1:9" s="10" customFormat="1">
      <c r="A486" s="22"/>
      <c r="B486" s="8"/>
      <c r="C486" s="8"/>
      <c r="D486" s="8"/>
      <c r="E486" s="8"/>
      <c r="F486" s="8"/>
      <c r="G486" s="12"/>
      <c r="H486" s="12"/>
      <c r="I486" s="12"/>
    </row>
    <row r="487" spans="1:9" s="10" customFormat="1">
      <c r="A487" s="22"/>
      <c r="B487" s="8"/>
      <c r="C487" s="8"/>
      <c r="D487" s="8"/>
      <c r="E487" s="8"/>
      <c r="F487" s="8"/>
      <c r="G487" s="12"/>
      <c r="H487" s="12"/>
      <c r="I487" s="12"/>
    </row>
    <row r="488" spans="1:9" s="10" customFormat="1">
      <c r="A488" s="22"/>
      <c r="B488" s="8"/>
      <c r="C488" s="8"/>
      <c r="D488" s="8"/>
      <c r="E488" s="8"/>
      <c r="F488" s="8"/>
      <c r="G488" s="12"/>
      <c r="H488" s="12"/>
      <c r="I488" s="12"/>
    </row>
    <row r="489" spans="1:9" s="10" customFormat="1">
      <c r="A489" s="22"/>
      <c r="B489" s="8"/>
      <c r="C489" s="8"/>
      <c r="D489" s="8"/>
      <c r="E489" s="8"/>
      <c r="F489" s="8"/>
      <c r="G489" s="12"/>
      <c r="H489" s="12"/>
      <c r="I489" s="12"/>
    </row>
    <row r="490" spans="1:9" s="10" customFormat="1">
      <c r="A490" s="22"/>
      <c r="B490" s="8"/>
      <c r="C490" s="8"/>
      <c r="D490" s="8"/>
      <c r="E490" s="8"/>
      <c r="F490" s="8"/>
      <c r="G490" s="12"/>
      <c r="H490" s="12"/>
      <c r="I490" s="12"/>
    </row>
    <row r="491" spans="1:9" s="10" customFormat="1">
      <c r="A491" s="22"/>
      <c r="B491" s="8"/>
      <c r="C491" s="8"/>
      <c r="D491" s="8"/>
      <c r="E491" s="8"/>
      <c r="F491" s="8"/>
      <c r="G491" s="12"/>
      <c r="H491" s="12"/>
      <c r="I491" s="12"/>
    </row>
    <row r="492" spans="1:9" s="10" customFormat="1">
      <c r="A492" s="22"/>
      <c r="B492" s="8"/>
      <c r="C492" s="8"/>
      <c r="D492" s="8"/>
      <c r="E492" s="8"/>
      <c r="F492" s="8"/>
      <c r="G492" s="12"/>
      <c r="H492" s="12"/>
      <c r="I492" s="12"/>
    </row>
    <row r="493" spans="1:9" s="10" customFormat="1">
      <c r="A493" s="22"/>
      <c r="B493" s="8"/>
      <c r="C493" s="8"/>
      <c r="D493" s="8"/>
      <c r="E493" s="8"/>
      <c r="F493" s="8"/>
      <c r="G493" s="12"/>
      <c r="H493" s="12"/>
      <c r="I493" s="12"/>
    </row>
  </sheetData>
  <mergeCells count="1">
    <mergeCell ref="E91:F91"/>
  </mergeCells>
  <pageMargins left="0.74803149606299213" right="0.51181102362204722" top="0.51181102362204722" bottom="0.51181102362204722" header="0.51181102362204722" footer="0.51181102362204722"/>
  <pageSetup paperSize="8" scale="97" fitToHeight="100" orientation="portrait" r:id="rId1"/>
  <rowBreaks count="1" manualBreakCount="1">
    <brk id="129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F40" sqref="F40"/>
    </sheetView>
  </sheetViews>
  <sheetFormatPr baseColWidth="10" defaultRowHeight="12.75"/>
  <sheetData>
    <row r="1" spans="1:5" ht="15">
      <c r="A1" s="1" t="s">
        <v>14</v>
      </c>
      <c r="B1" s="8"/>
      <c r="C1" s="8"/>
      <c r="D1" s="8"/>
      <c r="E1" s="8"/>
    </row>
    <row r="2" spans="1:5" ht="15">
      <c r="A2" s="1"/>
      <c r="B2" s="8"/>
      <c r="C2" s="8"/>
      <c r="D2" s="8"/>
      <c r="E2" s="8"/>
    </row>
    <row r="3" spans="1:5" ht="15.75">
      <c r="A3" s="16" t="s">
        <v>15</v>
      </c>
      <c r="B3" s="8"/>
      <c r="C3" s="16"/>
      <c r="D3" s="16"/>
      <c r="E3" s="16"/>
    </row>
    <row r="4" spans="1:5" ht="15.75">
      <c r="A4" s="16" t="s">
        <v>38</v>
      </c>
      <c r="B4" s="8"/>
      <c r="C4" s="16"/>
      <c r="D4" s="16"/>
      <c r="E4" s="16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20</vt:i4>
      </vt:variant>
    </vt:vector>
  </HeadingPairs>
  <TitlesOfParts>
    <vt:vector size="22" baseType="lpstr">
      <vt:lpstr>Kreditrechner  Kauf</vt:lpstr>
      <vt:lpstr>Tabelle1</vt:lpstr>
      <vt:lpstr>'Kreditrechner  Kauf'!Beg_Bal</vt:lpstr>
      <vt:lpstr>'Kreditrechner  Kauf'!Data</vt:lpstr>
      <vt:lpstr>'Kreditrechner  Kauf'!Drucktitel</vt:lpstr>
      <vt:lpstr>'Kreditrechner  Kauf'!End_Bal</vt:lpstr>
      <vt:lpstr>'Kreditrechner  Kauf'!Extra_Pay</vt:lpstr>
      <vt:lpstr>'Kreditrechner  Kauf'!Full_Print</vt:lpstr>
      <vt:lpstr>'Kreditrechner  Kauf'!Int</vt:lpstr>
      <vt:lpstr>'Kreditrechner  Kauf'!Interest_Rate</vt:lpstr>
      <vt:lpstr>'Kreditrechner  Kauf'!Loan_Amount</vt:lpstr>
      <vt:lpstr>'Kreditrechner  Kauf'!Loan_Start</vt:lpstr>
      <vt:lpstr>'Kreditrechner  Kauf'!Loan_Years</vt:lpstr>
      <vt:lpstr>'Kreditrechner  Kauf'!Pay_Date</vt:lpstr>
      <vt:lpstr>'Kreditrechner  Kauf'!Pay_Num</vt:lpstr>
      <vt:lpstr>'Kreditrechner  Kauf'!Princ</vt:lpstr>
      <vt:lpstr>'Kreditrechner  Kauf'!Sched_Pay</vt:lpstr>
      <vt:lpstr>'Kreditrechner  Kauf'!Scheduled_Extra_Payments</vt:lpstr>
      <vt:lpstr>'Kreditrechner  Kauf'!Scheduled_Interest_Rate</vt:lpstr>
      <vt:lpstr>'Kreditrechner  Kauf'!Scheduled_Monthly_Payment</vt:lpstr>
      <vt:lpstr>'Kreditrechner  Kauf'!Total_Interest</vt:lpstr>
      <vt:lpstr>'Kreditrechner  Kauf'!Total_Pay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Speigl</dc:creator>
  <cp:lastModifiedBy>Sandra Reschberger</cp:lastModifiedBy>
  <cp:lastPrinted>2016-03-18T09:00:54Z</cp:lastPrinted>
  <dcterms:created xsi:type="dcterms:W3CDTF">2000-08-25T00:46:01Z</dcterms:created>
  <dcterms:modified xsi:type="dcterms:W3CDTF">2016-03-18T09:01:28Z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TC062062831033</vt:lpwstr>
  </property>
</Properties>
</file>